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DARTES\SAF\Proceso Gestion de Bienes\"/>
    </mc:Choice>
  </mc:AlternateContent>
  <xr:revisionPtr revIDLastSave="0" documentId="13_ncr:1_{24973E6C-54F2-429C-857F-09137071C47F}" xr6:coauthVersionLast="47" xr6:coauthVersionMax="47" xr10:uidLastSave="{00000000-0000-0000-0000-000000000000}"/>
  <bookViews>
    <workbookView xWindow="-110" yWindow="-110" windowWidth="19420" windowHeight="10420" xr2:uid="{2DD1F04C-5706-46FB-A048-2EF247A842AA}"/>
  </bookViews>
  <sheets>
    <sheet name="Segui proyectos Infraestructura" sheetId="1" r:id="rId1"/>
  </sheets>
  <definedNames>
    <definedName name="Z_F1838163_1170_4CC1_A909_DD4D4BE3A219_.wvu.FilterData" localSheetId="0" hidden="1">'Segui proyectos Infraestructura'!$A$18:$B$36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H35" i="1" l="1"/>
  <c r="D35" i="1"/>
  <c r="A35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O14" i="1"/>
  <c r="N14" i="1"/>
  <c r="G14" i="1"/>
  <c r="G13" i="1"/>
  <c r="D6" i="1"/>
</calcChain>
</file>

<file path=xl/sharedStrings.xml><?xml version="1.0" encoding="utf-8"?>
<sst xmlns="http://schemas.openxmlformats.org/spreadsheetml/2006/main" count="19" uniqueCount="19">
  <si>
    <t>Nombre del proyecto:</t>
  </si>
  <si>
    <t>Semana</t>
  </si>
  <si>
    <t>Fecha de inicio:</t>
  </si>
  <si>
    <t>Fecha de terminación:</t>
  </si>
  <si>
    <t>% de tiempo transcurrido dias:</t>
  </si>
  <si>
    <t>Proyección de pago:</t>
  </si>
  <si>
    <t>Avance físico programado semanal</t>
  </si>
  <si>
    <t>Avance físico ejecutado semanal</t>
  </si>
  <si>
    <t>Atraso</t>
  </si>
  <si>
    <t>Director de Interventoría</t>
  </si>
  <si>
    <t>Apoyo a la supervisión</t>
  </si>
  <si>
    <t>Contratista Líder</t>
  </si>
  <si>
    <t>Fecha de seguimiento:</t>
  </si>
  <si>
    <t>Avance programado para la semana:</t>
  </si>
  <si>
    <t>PROCESO GESTIÓN DE BIENES, SERVICIOS Y PLANTA FÍSICA</t>
  </si>
  <si>
    <t>Código: GBS-F-29</t>
  </si>
  <si>
    <t>Fecha: 11/08/2023</t>
  </si>
  <si>
    <t>Versión: 01</t>
  </si>
  <si>
    <t>FORMATO
 INSTRUMENTO SEGUIMIENTO PROYECTOS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</si>
</sst>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 $]#,##0"/>
  </numFmts>
  <fonts count="14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351C75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tted">
        <color rgb="FFD9D9D9"/>
      </left>
      <right/>
      <top style="dotted">
        <color rgb="FFD9D9D9"/>
      </top>
      <bottom style="dotted">
        <color rgb="FFD9D9D9"/>
      </bottom>
      <diagonal/>
    </border>
    <border>
      <left/>
      <right style="dotted">
        <color rgb="FFD9D9D9"/>
      </right>
      <top style="dotted">
        <color rgb="FFD9D9D9"/>
      </top>
      <bottom style="dotted">
        <color rgb="FFD9D9D9"/>
      </bottom>
      <diagonal/>
    </border>
    <border>
      <left style="dotted">
        <color rgb="FFD9D9D9"/>
      </left>
      <right style="dotted">
        <color rgb="FFD9D9D9"/>
      </right>
      <top style="dotted">
        <color rgb="FFD9D9D9"/>
      </top>
      <bottom style="dotted">
        <color rgb="FFD9D9D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D9D9D9"/>
      </top>
      <bottom style="dotted">
        <color rgb="FFD9D9D9"/>
      </bottom>
      <diagonal/>
    </border>
    <border>
      <left style="thin">
        <color rgb="FFFFFFFF"/>
      </left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dotted">
        <color rgb="FFD9D9D9"/>
      </bottom>
      <diagonal/>
    </border>
    <border>
      <left style="dotted">
        <color rgb="FFD9D9D9"/>
      </left>
      <right/>
      <top/>
      <bottom style="dotted">
        <color rgb="FFD9D9D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rgb="FFD9D9D9"/>
      </bottom>
      <diagonal/>
    </border>
    <border>
      <left/>
      <right style="dotted">
        <color rgb="FFD9D9D9"/>
      </right>
      <top style="medium">
        <color indexed="64"/>
      </top>
      <bottom style="dotted">
        <color rgb="FFD9D9D9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/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dotted">
        <color rgb="FFFFFFFF"/>
      </left>
      <right style="medium">
        <color indexed="64"/>
      </right>
      <top style="medium">
        <color indexed="64"/>
      </top>
      <bottom style="dotted">
        <color rgb="FFFFFFFF"/>
      </bottom>
      <diagonal/>
    </border>
    <border>
      <left style="medium">
        <color indexed="64"/>
      </left>
      <right/>
      <top style="dotted">
        <color rgb="FFD9D9D9"/>
      </top>
      <bottom style="dotted">
        <color rgb="FFD9D9D9"/>
      </bottom>
      <diagonal/>
    </border>
    <border>
      <left style="dotted">
        <color rgb="FFFFFFFF"/>
      </left>
      <right style="medium">
        <color indexed="64"/>
      </right>
      <top style="dotted">
        <color rgb="FFFFFFFF"/>
      </top>
      <bottom style="dotted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rgb="FFD9D9D9"/>
      </bottom>
      <diagonal/>
    </border>
    <border>
      <left/>
      <right style="medium">
        <color indexed="64"/>
      </right>
      <top style="dotted">
        <color rgb="FFD9D9D9"/>
      </top>
      <bottom style="dotted">
        <color rgb="FFD9D9D9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0" fontId="6" fillId="0" borderId="3" xfId="0" applyNumberFormat="1" applyFont="1" applyBorder="1"/>
    <xf numFmtId="10" fontId="7" fillId="2" borderId="3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1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left" vertical="center" wrapText="1"/>
    </xf>
    <xf numFmtId="10" fontId="2" fillId="2" borderId="13" xfId="0" applyNumberFormat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right" vertical="center" wrapText="1"/>
    </xf>
    <xf numFmtId="2" fontId="10" fillId="2" borderId="13" xfId="0" applyNumberFormat="1" applyFont="1" applyFill="1" applyBorder="1" applyAlignment="1">
      <alignment horizontal="right" vertical="center" wrapText="1"/>
    </xf>
    <xf numFmtId="14" fontId="2" fillId="2" borderId="14" xfId="0" applyNumberFormat="1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/>
    <xf numFmtId="165" fontId="2" fillId="2" borderId="8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6" fillId="0" borderId="3" xfId="0" applyFont="1" applyBorder="1"/>
    <xf numFmtId="0" fontId="2" fillId="2" borderId="3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10" fontId="2" fillId="2" borderId="1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left" vertical="center" wrapText="1"/>
    </xf>
    <xf numFmtId="14" fontId="2" fillId="2" borderId="19" xfId="0" applyNumberFormat="1" applyFont="1" applyFill="1" applyBorder="1" applyAlignment="1">
      <alignment horizontal="left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left" vertical="center" wrapText="1"/>
    </xf>
    <xf numFmtId="10" fontId="9" fillId="4" borderId="1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10" fontId="2" fillId="0" borderId="25" xfId="0" applyNumberFormat="1" applyFont="1" applyBorder="1" applyAlignment="1">
      <alignment horizontal="left" vertical="center" wrapText="1"/>
    </xf>
    <xf numFmtId="10" fontId="2" fillId="2" borderId="25" xfId="0" applyNumberFormat="1" applyFont="1" applyFill="1" applyBorder="1" applyAlignment="1">
      <alignment horizontal="right" vertical="center" wrapText="1"/>
    </xf>
    <xf numFmtId="14" fontId="2" fillId="2" borderId="25" xfId="0" applyNumberFormat="1" applyFont="1" applyFill="1" applyBorder="1" applyAlignment="1">
      <alignment horizontal="right" vertical="center" wrapText="1"/>
    </xf>
    <xf numFmtId="165" fontId="2" fillId="2" borderId="25" xfId="0" applyNumberFormat="1" applyFont="1" applyFill="1" applyBorder="1" applyAlignment="1">
      <alignment horizontal="right" vertical="center" wrapText="1"/>
    </xf>
    <xf numFmtId="2" fontId="10" fillId="2" borderId="25" xfId="0" applyNumberFormat="1" applyFont="1" applyFill="1" applyBorder="1" applyAlignment="1">
      <alignment horizontal="right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2" fontId="9" fillId="4" borderId="53" xfId="0" applyNumberFormat="1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165" fontId="2" fillId="2" borderId="14" xfId="0" applyNumberFormat="1" applyFont="1" applyFill="1" applyBorder="1" applyAlignment="1">
      <alignment horizontal="left" vertical="center"/>
    </xf>
    <xf numFmtId="2" fontId="6" fillId="0" borderId="14" xfId="0" applyNumberFormat="1" applyFont="1" applyBorder="1" applyAlignment="1">
      <alignment horizontal="left"/>
    </xf>
    <xf numFmtId="2" fontId="7" fillId="2" borderId="14" xfId="0" applyNumberFormat="1" applyFont="1" applyFill="1" applyBorder="1" applyAlignment="1">
      <alignment horizontal="left" vertical="center"/>
    </xf>
    <xf numFmtId="2" fontId="8" fillId="2" borderId="14" xfId="0" applyNumberFormat="1" applyFont="1" applyFill="1" applyBorder="1" applyAlignment="1">
      <alignment horizontal="left" vertical="center"/>
    </xf>
    <xf numFmtId="0" fontId="5" fillId="2" borderId="55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3" fillId="0" borderId="7" xfId="0" applyFont="1" applyBorder="1"/>
    <xf numFmtId="0" fontId="2" fillId="2" borderId="10" xfId="0" applyFont="1" applyFill="1" applyBorder="1" applyAlignment="1">
      <alignment vertical="center"/>
    </xf>
    <xf numFmtId="0" fontId="3" fillId="0" borderId="9" xfId="0" applyFont="1" applyBorder="1"/>
    <xf numFmtId="0" fontId="2" fillId="0" borderId="46" xfId="0" applyFont="1" applyBorder="1" applyAlignment="1">
      <alignment horizontal="right" vertical="center"/>
    </xf>
    <xf numFmtId="0" fontId="2" fillId="0" borderId="58" xfId="0" applyFont="1" applyBorder="1" applyAlignment="1">
      <alignment horizontal="right"/>
    </xf>
    <xf numFmtId="14" fontId="2" fillId="2" borderId="15" xfId="0" applyNumberFormat="1" applyFont="1" applyFill="1" applyBorder="1" applyAlignment="1">
      <alignment horizontal="left" vertical="center" wrapText="1"/>
    </xf>
    <xf numFmtId="0" fontId="3" fillId="0" borderId="16" xfId="0" applyFont="1" applyBorder="1"/>
    <xf numFmtId="10" fontId="2" fillId="2" borderId="1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17" xfId="0" applyFont="1" applyBorder="1"/>
    <xf numFmtId="0" fontId="2" fillId="2" borderId="43" xfId="0" applyFont="1" applyFill="1" applyBorder="1" applyAlignment="1">
      <alignment horizontal="right" vertical="center"/>
    </xf>
    <xf numFmtId="0" fontId="3" fillId="0" borderId="57" xfId="0" applyFont="1" applyBorder="1"/>
    <xf numFmtId="0" fontId="2" fillId="2" borderId="37" xfId="0" applyFont="1" applyFill="1" applyBorder="1" applyAlignment="1">
      <alignment horizontal="right" vertical="center"/>
    </xf>
    <xf numFmtId="0" fontId="3" fillId="0" borderId="56" xfId="0" applyFont="1" applyBorder="1"/>
    <xf numFmtId="0" fontId="2" fillId="2" borderId="57" xfId="0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</cellXfs>
  <cellStyles count="1">
    <cellStyle name="Normal" xfId="0" builtinId="0"/>
  </cellStyles>
  <dxfs count="52"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98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54623</xdr:colOff>
      <xdr:row>1</xdr:row>
      <xdr:rowOff>88764</xdr:rowOff>
    </xdr:from>
    <xdr:to>
      <xdr:col>0</xdr:col>
      <xdr:colOff>839838</xdr:colOff>
      <xdr:row>3</xdr:row>
      <xdr:rowOff>124508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BF68725-37D9-48B5-8675-2982F45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3" y="286775"/>
          <a:ext cx="785215" cy="534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524A-2D89-4349-BC24-D2CBCB7AA14E}">
  <sheetPr>
    <outlinePr summaryBelow="0" summaryRight="0"/>
    <pageSetUpPr fitToPage="1"/>
  </sheetPr>
  <dimension ref="A1:Q36"/>
  <sheetViews>
    <sheetView tabSelected="1" zoomScale="93" zoomScaleNormal="93" workbookViewId="0">
      <selection activeCell="B3" sqref="B3:I4"/>
    </sheetView>
  </sheetViews>
  <sheetFormatPr baseColWidth="10" defaultColWidth="12.69921875" defaultRowHeight="15.75" customHeight="1" outlineLevelCol="1" x14ac:dyDescent="0.3"/>
  <cols>
    <col min="1" max="1" width="14.09765625" customWidth="1"/>
    <col min="2" max="2" width="19.8984375" customWidth="1"/>
    <col min="3" max="3" width="36.8984375" customWidth="1"/>
    <col min="4" max="4" width="12.3984375" customWidth="1"/>
    <col min="5" max="5" width="13" customWidth="1"/>
    <col min="6" max="6" width="14.296875" customWidth="1"/>
    <col min="7" max="7" width="26.3984375" customWidth="1"/>
    <col min="8" max="8" width="24" customWidth="1"/>
    <col min="9" max="9" width="9.69921875" customWidth="1"/>
    <col min="10" max="10" width="19.8984375" customWidth="1" collapsed="1"/>
    <col min="11" max="11" width="15.296875" hidden="1" customWidth="1" outlineLevel="1"/>
    <col min="12" max="12" width="19.8984375" hidden="1" customWidth="1" outlineLevel="1"/>
    <col min="13" max="13" width="17.09765625" hidden="1" customWidth="1" outlineLevel="1"/>
    <col min="14" max="14" width="5.69921875" hidden="1" customWidth="1" outlineLevel="1"/>
    <col min="15" max="15" width="5" hidden="1" customWidth="1" outlineLevel="1"/>
  </cols>
  <sheetData>
    <row r="1" spans="1:17" ht="15.75" customHeight="1" thickBot="1" x14ac:dyDescent="0.35"/>
    <row r="2" spans="1:17" ht="21.5" customHeight="1" thickBot="1" x14ac:dyDescent="0.35">
      <c r="A2" s="93"/>
      <c r="B2" s="84" t="s">
        <v>14</v>
      </c>
      <c r="C2" s="85"/>
      <c r="D2" s="85"/>
      <c r="E2" s="85"/>
      <c r="F2" s="85"/>
      <c r="G2" s="85"/>
      <c r="H2" s="85"/>
      <c r="I2" s="86"/>
      <c r="J2" s="83" t="s">
        <v>15</v>
      </c>
    </row>
    <row r="3" spans="1:17" ht="18" customHeight="1" thickBot="1" x14ac:dyDescent="0.35">
      <c r="A3" s="94"/>
      <c r="B3" s="87" t="s">
        <v>18</v>
      </c>
      <c r="C3" s="88"/>
      <c r="D3" s="88"/>
      <c r="E3" s="88"/>
      <c r="F3" s="88"/>
      <c r="G3" s="88"/>
      <c r="H3" s="88"/>
      <c r="I3" s="89"/>
      <c r="J3" s="83" t="s">
        <v>16</v>
      </c>
    </row>
    <row r="4" spans="1:17" ht="21" customHeight="1" thickBot="1" x14ac:dyDescent="0.35">
      <c r="A4" s="95"/>
      <c r="B4" s="90"/>
      <c r="C4" s="91"/>
      <c r="D4" s="91"/>
      <c r="E4" s="91"/>
      <c r="F4" s="91"/>
      <c r="G4" s="91"/>
      <c r="H4" s="91"/>
      <c r="I4" s="92"/>
      <c r="J4" s="83" t="s">
        <v>17</v>
      </c>
    </row>
    <row r="5" spans="1:17" ht="4.5" customHeight="1" thickBot="1" x14ac:dyDescent="0.35"/>
    <row r="6" spans="1:17" ht="13" x14ac:dyDescent="0.3">
      <c r="A6" s="109" t="s">
        <v>0</v>
      </c>
      <c r="B6" s="110"/>
      <c r="C6" s="74"/>
      <c r="D6" s="45">
        <f>C6</f>
        <v>0</v>
      </c>
      <c r="E6" s="46"/>
      <c r="F6" s="46"/>
      <c r="G6" s="47"/>
      <c r="H6" s="46"/>
      <c r="I6" s="48"/>
      <c r="J6" s="49"/>
      <c r="K6" s="43"/>
      <c r="L6" s="6"/>
      <c r="M6" s="6"/>
      <c r="N6" s="2"/>
      <c r="O6" s="2"/>
    </row>
    <row r="7" spans="1:17" ht="13" x14ac:dyDescent="0.3">
      <c r="A7" s="107" t="s">
        <v>1</v>
      </c>
      <c r="B7" s="111"/>
      <c r="C7" s="75"/>
      <c r="D7" s="1"/>
      <c r="E7" s="1"/>
      <c r="F7" s="1"/>
      <c r="G7" s="3"/>
      <c r="H7" s="4"/>
      <c r="I7" s="5"/>
      <c r="J7" s="50"/>
      <c r="K7" s="43"/>
      <c r="L7" s="6"/>
      <c r="M7" s="6"/>
      <c r="N7" s="2"/>
      <c r="O7" s="2"/>
    </row>
    <row r="8" spans="1:17" ht="13" x14ac:dyDescent="0.3">
      <c r="A8" s="107" t="s">
        <v>2</v>
      </c>
      <c r="B8" s="111"/>
      <c r="C8" s="76"/>
      <c r="D8" s="1"/>
      <c r="E8" s="1"/>
      <c r="F8" s="1"/>
      <c r="G8" s="3"/>
      <c r="H8" s="4"/>
      <c r="I8" s="5"/>
      <c r="J8" s="50"/>
      <c r="K8" s="43"/>
      <c r="L8" s="6"/>
      <c r="M8" s="6"/>
      <c r="N8" s="2"/>
      <c r="O8" s="2"/>
    </row>
    <row r="9" spans="1:17" ht="13" x14ac:dyDescent="0.3">
      <c r="A9" s="107" t="s">
        <v>3</v>
      </c>
      <c r="B9" s="108"/>
      <c r="C9" s="76"/>
      <c r="D9" s="1"/>
      <c r="E9" s="1"/>
      <c r="F9" s="1"/>
      <c r="G9" s="3"/>
      <c r="H9" s="4"/>
      <c r="I9" s="5"/>
      <c r="J9" s="50"/>
      <c r="K9" s="43"/>
      <c r="L9" s="6"/>
      <c r="M9" s="6"/>
      <c r="N9" s="2"/>
      <c r="O9" s="2"/>
    </row>
    <row r="10" spans="1:17" ht="13" x14ac:dyDescent="0.3">
      <c r="A10" s="107" t="s">
        <v>4</v>
      </c>
      <c r="B10" s="108"/>
      <c r="C10" s="77"/>
      <c r="D10" s="1"/>
      <c r="E10" s="1"/>
      <c r="F10" s="1"/>
      <c r="G10" s="3"/>
      <c r="H10" s="4"/>
      <c r="I10" s="5"/>
      <c r="J10" s="50"/>
      <c r="K10" s="43"/>
      <c r="L10" s="6"/>
      <c r="M10" s="6"/>
      <c r="N10" s="2"/>
      <c r="O10" s="2"/>
    </row>
    <row r="11" spans="1:17" ht="15.75" customHeight="1" x14ac:dyDescent="0.3">
      <c r="A11" s="112" t="s">
        <v>13</v>
      </c>
      <c r="B11" s="108"/>
      <c r="C11" s="78"/>
      <c r="D11" s="1"/>
      <c r="E11" s="1"/>
      <c r="F11" s="1"/>
      <c r="G11" s="3"/>
      <c r="H11" s="4"/>
      <c r="I11" s="5"/>
      <c r="J11" s="50"/>
      <c r="K11" s="43"/>
      <c r="L11" s="6"/>
      <c r="M11" s="6"/>
      <c r="N11" s="2"/>
      <c r="O11" s="2"/>
    </row>
    <row r="12" spans="1:17" ht="15.75" customHeight="1" x14ac:dyDescent="0.3">
      <c r="A12" s="107" t="s">
        <v>5</v>
      </c>
      <c r="B12" s="108"/>
      <c r="C12" s="78"/>
      <c r="D12" s="1"/>
      <c r="E12" s="1"/>
      <c r="F12" s="1"/>
      <c r="G12" s="3"/>
      <c r="H12" s="4"/>
      <c r="I12" s="5"/>
      <c r="J12" s="50"/>
      <c r="K12" s="43"/>
      <c r="L12" s="6"/>
      <c r="M12" s="6"/>
      <c r="N12" s="2"/>
      <c r="O12" s="2"/>
    </row>
    <row r="13" spans="1:17" ht="15.75" customHeight="1" x14ac:dyDescent="0.3">
      <c r="A13" s="107" t="s">
        <v>6</v>
      </c>
      <c r="B13" s="108"/>
      <c r="C13" s="79"/>
      <c r="D13" s="1"/>
      <c r="E13" s="1"/>
      <c r="F13" s="1"/>
      <c r="G13" s="7" t="str">
        <f ca="1">IFERROR(__xludf.DUMMYFUNCTION("IFERROR(query(""SELECT F where 
           (A = '""&amp;$C$4&amp;""') AND
           (B = '""&amp;$C$5&amp;""') ORDER BY A""),""-"") "),"SELECT F where 
           (A = 'Restauración integral con reforzamiento estructural del Teatro San Jorge') AND
           (B = 'Semana 60') ORDER BY A")</f>
        <v>SELECT F where 
           (A = 'Restauración integral con reforzamiento estructural del Teatro San Jorge') AND
           (B = 'Semana 60') ORDER BY A</v>
      </c>
      <c r="H13" s="8"/>
      <c r="I13" s="9"/>
      <c r="J13" s="50"/>
      <c r="K13" s="43"/>
      <c r="L13" s="6"/>
      <c r="M13" s="6"/>
      <c r="N13" s="10"/>
      <c r="O13" s="2"/>
    </row>
    <row r="14" spans="1:17" ht="15.75" customHeight="1" x14ac:dyDescent="0.3">
      <c r="A14" s="107" t="s">
        <v>7</v>
      </c>
      <c r="B14" s="108"/>
      <c r="C14" s="80"/>
      <c r="D14" s="1"/>
      <c r="E14" s="1"/>
      <c r="F14" s="1"/>
      <c r="G14" s="7" t="str">
        <f ca="1">IFERROR(__xludf.DUMMYFUNCTION("IFERROR(query(""SELECT G where 
           (A = '""&amp;$C$4&amp;""') AND
           (B = '""&amp;$C$5&amp;""') ORDER BY A""),""-"") "),"SELECT G where 
           (A = 'Restauración integral con reforzamiento estructural del Teatro San Jorge') AND
           (B = 'Semana 60') ORDER BY A")</f>
        <v>SELECT G where 
           (A = 'Restauración integral con reforzamiento estructural del Teatro San Jorge') AND
           (B = 'Semana 60') ORDER BY A</v>
      </c>
      <c r="H14" s="8"/>
      <c r="I14" s="9"/>
      <c r="J14" s="50"/>
      <c r="K14" s="43"/>
      <c r="L14" s="6"/>
      <c r="M14" s="6"/>
      <c r="N14" s="11" t="str">
        <f ca="1">IFERROR(__xludf.DUMMYFUNCTION("IFERROR(query(CONSOLIDADO!$A$2:$P42,$G$11),"""")"),"")</f>
        <v/>
      </c>
      <c r="O14" s="2" t="str">
        <f ca="1">IFERROR(__xludf.DUMMYFUNCTION("IFERROR(query(CONSOLIDADO!$A$2:$P42,$G$12),"""")"),"")</f>
        <v/>
      </c>
    </row>
    <row r="15" spans="1:17" ht="15.75" customHeight="1" x14ac:dyDescent="0.3">
      <c r="A15" s="107" t="s">
        <v>8</v>
      </c>
      <c r="B15" s="108"/>
      <c r="C15" s="81">
        <f>C13-C14</f>
        <v>0</v>
      </c>
      <c r="D15" s="1"/>
      <c r="F15" s="1"/>
      <c r="G15" s="12"/>
      <c r="H15" s="8"/>
      <c r="I15" s="9"/>
      <c r="J15" s="51"/>
      <c r="K15" s="13"/>
      <c r="L15" s="13"/>
      <c r="M15" s="13"/>
      <c r="N15" s="2"/>
      <c r="O15" s="35"/>
      <c r="Q15" s="36"/>
    </row>
    <row r="16" spans="1:17" ht="15.75" customHeight="1" thickBot="1" x14ac:dyDescent="0.35">
      <c r="A16" s="100" t="s">
        <v>12</v>
      </c>
      <c r="B16" s="101"/>
      <c r="C16" s="82"/>
      <c r="D16" s="52"/>
      <c r="E16" s="53"/>
      <c r="F16" s="53"/>
      <c r="G16" s="54"/>
      <c r="H16" s="54"/>
      <c r="I16" s="55"/>
      <c r="J16" s="56"/>
      <c r="K16" s="44"/>
      <c r="L16" s="15"/>
      <c r="M16" s="15"/>
      <c r="N16" s="37"/>
      <c r="O16" s="37"/>
    </row>
    <row r="17" spans="1:15" ht="6" customHeight="1" thickBot="1" x14ac:dyDescent="0.35">
      <c r="A17" s="57"/>
      <c r="B17" s="58"/>
      <c r="C17" s="59"/>
      <c r="D17" s="60"/>
      <c r="E17" s="60"/>
      <c r="F17" s="60"/>
      <c r="G17" s="13"/>
      <c r="H17" s="13"/>
      <c r="I17" s="61"/>
      <c r="J17" s="13"/>
      <c r="K17" s="13"/>
      <c r="L17" s="13"/>
      <c r="M17" s="13"/>
      <c r="N17" s="62"/>
      <c r="O17" s="62"/>
    </row>
    <row r="18" spans="1:15" ht="65.5" thickBot="1" x14ac:dyDescent="0.35">
      <c r="A18" s="70" t="str">
        <f ca="1">IFERROR(__xludf.DUMMYFUNCTION("IFERROR(query(CONSOLIDADO!$A$1:$S42,$C$14),"""")"),"Semana")</f>
        <v>Semana</v>
      </c>
      <c r="B18" s="71" t="str">
        <f ca="1">IFERROR(__xludf.DUMMYFUNCTION("""COMPUTED_VALUE"""),"Temas")</f>
        <v>Temas</v>
      </c>
      <c r="C18" s="71" t="str">
        <f ca="1">IFERROR(__xludf.DUMMYFUNCTION("""COMPUTED_VALUE"""),"Compromisos")</f>
        <v>Compromisos</v>
      </c>
      <c r="D18" s="71" t="str">
        <f ca="1">IFERROR(__xludf.DUMMYFUNCTION("""COMPUTED_VALUE"""),"Avance del compromiso semanal programado (task)")</f>
        <v>Avance del compromiso semanal programado (task)</v>
      </c>
      <c r="E18" s="71" t="str">
        <f ca="1">IFERROR(__xludf.DUMMYFUNCTION("""COMPUTED_VALUE"""),"Fecha cumplimiento")</f>
        <v>Fecha cumplimiento</v>
      </c>
      <c r="F18" s="71" t="str">
        <f ca="1">IFERROR(__xludf.DUMMYFUNCTION("""COMPUTED_VALUE"""),"% de cumplimiento")</f>
        <v>% de cumplimiento</v>
      </c>
      <c r="G18" s="71" t="str">
        <f ca="1">IFERROR(__xludf.DUMMYFUNCTION("""COMPUTED_VALUE"""),"Seguimiento")</f>
        <v>Seguimiento</v>
      </c>
      <c r="H18" s="71" t="str">
        <f ca="1">IFERROR(__xludf.DUMMYFUNCTION("""COMPUTED_VALUE"""),"Acciones de seguimiento")</f>
        <v>Acciones de seguimiento</v>
      </c>
      <c r="I18" s="72" t="str">
        <f ca="1">IFERROR(__xludf.DUMMYFUNCTION("""COMPUTED_VALUE"""),"Contador Atraso")</f>
        <v>Contador Atraso</v>
      </c>
      <c r="J18" s="73" t="str">
        <f ca="1">IFERROR(__xludf.DUMMYFUNCTION("""COMPUTED_VALUE"""),"Comentarios adicionales")</f>
        <v>Comentarios adicionales</v>
      </c>
      <c r="K18" s="63" t="str">
        <f ca="1">IFERROR(__xludf.DUMMYFUNCTION("""COMPUTED_VALUE"""),"Director de Interventoría")</f>
        <v>Director de Interventoría</v>
      </c>
      <c r="L18" s="16" t="str">
        <f ca="1">IFERROR(__xludf.DUMMYFUNCTION("""COMPUTED_VALUE"""),"Apoyo a la supervisión")</f>
        <v>Apoyo a la supervisión</v>
      </c>
      <c r="M18" s="16" t="str">
        <f ca="1">IFERROR(__xludf.DUMMYFUNCTION("""COMPUTED_VALUE"""),"Contratista Líder")</f>
        <v>Contratista Líder</v>
      </c>
      <c r="N18" s="42"/>
      <c r="O18" s="42"/>
    </row>
    <row r="19" spans="1:15" ht="13" x14ac:dyDescent="0.3">
      <c r="A19" s="64"/>
      <c r="B19" s="65"/>
      <c r="C19" s="65"/>
      <c r="D19" s="66"/>
      <c r="E19" s="67"/>
      <c r="F19" s="66"/>
      <c r="G19" s="68"/>
      <c r="H19" s="68"/>
      <c r="I19" s="69"/>
      <c r="J19" s="67"/>
      <c r="K19" s="38"/>
      <c r="L19" s="39"/>
      <c r="M19" s="39"/>
      <c r="N19" s="40"/>
      <c r="O19" s="41"/>
    </row>
    <row r="20" spans="1:15" ht="13" x14ac:dyDescent="0.3">
      <c r="A20" s="17"/>
      <c r="B20" s="18"/>
      <c r="C20" s="18"/>
      <c r="D20" s="19"/>
      <c r="E20" s="14"/>
      <c r="F20" s="19"/>
      <c r="G20" s="20"/>
      <c r="H20" s="20"/>
      <c r="I20" s="21"/>
      <c r="J20" s="14"/>
      <c r="K20" s="22"/>
      <c r="L20" s="23"/>
      <c r="M20" s="23"/>
      <c r="N20" s="24"/>
      <c r="O20" s="25"/>
    </row>
    <row r="21" spans="1:15" ht="13" x14ac:dyDescent="0.3">
      <c r="A21" s="17"/>
      <c r="B21" s="18"/>
      <c r="C21" s="18"/>
      <c r="D21" s="19"/>
      <c r="E21" s="14"/>
      <c r="F21" s="19"/>
      <c r="G21" s="20"/>
      <c r="H21" s="20"/>
      <c r="I21" s="21"/>
      <c r="J21" s="14"/>
      <c r="K21" s="22"/>
      <c r="L21" s="23"/>
      <c r="M21" s="23"/>
      <c r="N21" s="24"/>
      <c r="O21" s="25"/>
    </row>
    <row r="22" spans="1:15" ht="13" x14ac:dyDescent="0.3">
      <c r="A22" s="17"/>
      <c r="B22" s="18"/>
      <c r="C22" s="18"/>
      <c r="D22" s="19"/>
      <c r="E22" s="14"/>
      <c r="F22" s="19"/>
      <c r="G22" s="20"/>
      <c r="H22" s="20"/>
      <c r="I22" s="21"/>
      <c r="J22" s="14"/>
      <c r="K22" s="22"/>
      <c r="L22" s="23"/>
      <c r="M22" s="23"/>
      <c r="N22" s="24"/>
      <c r="O22" s="25"/>
    </row>
    <row r="23" spans="1:15" ht="13" x14ac:dyDescent="0.3">
      <c r="A23" s="17"/>
      <c r="B23" s="18"/>
      <c r="C23" s="18"/>
      <c r="D23" s="19"/>
      <c r="E23" s="14"/>
      <c r="F23" s="19"/>
      <c r="G23" s="20"/>
      <c r="H23" s="20"/>
      <c r="I23" s="21"/>
      <c r="J23" s="14"/>
      <c r="K23" s="22"/>
      <c r="L23" s="23"/>
      <c r="M23" s="23"/>
      <c r="N23" s="24"/>
      <c r="O23" s="25"/>
    </row>
    <row r="24" spans="1:15" ht="13" x14ac:dyDescent="0.3">
      <c r="A24" s="17"/>
      <c r="B24" s="18"/>
      <c r="C24" s="18"/>
      <c r="D24" s="19"/>
      <c r="E24" s="14"/>
      <c r="F24" s="19"/>
      <c r="G24" s="20"/>
      <c r="H24" s="20"/>
      <c r="I24" s="21"/>
      <c r="J24" s="14"/>
      <c r="K24" s="22"/>
      <c r="L24" s="23"/>
      <c r="M24" s="23"/>
      <c r="N24" s="24"/>
      <c r="O24" s="25"/>
    </row>
    <row r="25" spans="1:15" ht="13" x14ac:dyDescent="0.3">
      <c r="A25" s="17"/>
      <c r="B25" s="18"/>
      <c r="C25" s="18"/>
      <c r="D25" s="19"/>
      <c r="E25" s="14"/>
      <c r="F25" s="19"/>
      <c r="G25" s="20"/>
      <c r="H25" s="20"/>
      <c r="I25" s="21"/>
      <c r="J25" s="14"/>
      <c r="K25" s="22"/>
      <c r="L25" s="23"/>
      <c r="M25" s="23"/>
      <c r="N25" s="24"/>
      <c r="O25" s="25"/>
    </row>
    <row r="26" spans="1:15" ht="13" x14ac:dyDescent="0.3">
      <c r="A26" s="17"/>
      <c r="B26" s="18"/>
      <c r="C26" s="18"/>
      <c r="D26" s="19"/>
      <c r="E26" s="14"/>
      <c r="F26" s="19"/>
      <c r="G26" s="20"/>
      <c r="H26" s="20"/>
      <c r="I26" s="21"/>
      <c r="J26" s="14"/>
      <c r="K26" s="22"/>
      <c r="L26" s="23"/>
      <c r="M26" s="23"/>
      <c r="N26" s="24"/>
      <c r="O26" s="25"/>
    </row>
    <row r="27" spans="1:15" ht="13" x14ac:dyDescent="0.3">
      <c r="A27" s="17"/>
      <c r="B27" s="18"/>
      <c r="C27" s="18"/>
      <c r="D27" s="19"/>
      <c r="E27" s="14"/>
      <c r="F27" s="19"/>
      <c r="G27" s="20"/>
      <c r="H27" s="20"/>
      <c r="I27" s="21"/>
      <c r="J27" s="14"/>
      <c r="K27" s="22"/>
      <c r="L27" s="23"/>
      <c r="M27" s="23"/>
      <c r="N27" s="24"/>
      <c r="O27" s="25"/>
    </row>
    <row r="28" spans="1:15" ht="13" x14ac:dyDescent="0.3">
      <c r="A28" s="17"/>
      <c r="B28" s="18"/>
      <c r="C28" s="18"/>
      <c r="D28" s="19"/>
      <c r="E28" s="14"/>
      <c r="F28" s="19"/>
      <c r="G28" s="20"/>
      <c r="H28" s="20"/>
      <c r="I28" s="21"/>
      <c r="J28" s="14"/>
      <c r="K28" s="22"/>
      <c r="L28" s="23"/>
      <c r="M28" s="23"/>
      <c r="N28" s="24"/>
      <c r="O28" s="25"/>
    </row>
    <row r="29" spans="1:15" ht="13" x14ac:dyDescent="0.3">
      <c r="A29" s="17"/>
      <c r="B29" s="18"/>
      <c r="C29" s="18"/>
      <c r="D29" s="19"/>
      <c r="E29" s="14"/>
      <c r="F29" s="19"/>
      <c r="G29" s="20"/>
      <c r="H29" s="20"/>
      <c r="I29" s="21"/>
      <c r="J29" s="14"/>
      <c r="K29" s="22"/>
      <c r="L29" s="23"/>
      <c r="M29" s="23"/>
      <c r="N29" s="24"/>
      <c r="O29" s="25"/>
    </row>
    <row r="30" spans="1:15" ht="13" x14ac:dyDescent="0.3">
      <c r="A30" s="17"/>
      <c r="B30" s="18"/>
      <c r="C30" s="18"/>
      <c r="D30" s="19"/>
      <c r="E30" s="14"/>
      <c r="F30" s="19"/>
      <c r="G30" s="20"/>
      <c r="H30" s="20"/>
      <c r="I30" s="21"/>
      <c r="J30" s="14"/>
      <c r="K30" s="22"/>
      <c r="L30" s="23"/>
      <c r="M30" s="23"/>
      <c r="N30" s="24"/>
      <c r="O30" s="25"/>
    </row>
    <row r="31" spans="1:15" ht="13" x14ac:dyDescent="0.3">
      <c r="A31" s="17"/>
      <c r="B31" s="18"/>
      <c r="C31" s="18"/>
      <c r="D31" s="19"/>
      <c r="E31" s="14"/>
      <c r="F31" s="19"/>
      <c r="G31" s="20"/>
      <c r="H31" s="20"/>
      <c r="I31" s="21"/>
      <c r="J31" s="14"/>
      <c r="K31" s="22"/>
      <c r="L31" s="23"/>
      <c r="M31" s="23"/>
      <c r="N31" s="24"/>
      <c r="O31" s="25"/>
    </row>
    <row r="32" spans="1:15" ht="56.25" customHeight="1" thickBot="1" x14ac:dyDescent="0.35">
      <c r="A32" s="102"/>
      <c r="B32" s="103"/>
      <c r="C32" s="26"/>
      <c r="D32" s="104"/>
      <c r="E32" s="103"/>
      <c r="F32" s="26"/>
      <c r="G32" s="27"/>
      <c r="H32" s="104"/>
      <c r="I32" s="103"/>
      <c r="J32" s="28"/>
      <c r="K32" s="28"/>
      <c r="L32" s="28"/>
      <c r="M32" s="28"/>
      <c r="N32" s="24"/>
      <c r="O32" s="24"/>
    </row>
    <row r="33" spans="1:15" ht="13" x14ac:dyDescent="0.3">
      <c r="A33" s="105" t="s">
        <v>9</v>
      </c>
      <c r="B33" s="106"/>
      <c r="C33" s="29"/>
      <c r="D33" s="105" t="s">
        <v>10</v>
      </c>
      <c r="E33" s="106"/>
      <c r="F33" s="29"/>
      <c r="G33" s="30"/>
      <c r="H33" s="105" t="s">
        <v>11</v>
      </c>
      <c r="I33" s="106"/>
      <c r="J33" s="31"/>
      <c r="K33" s="32"/>
      <c r="L33" s="32"/>
      <c r="M33" s="32"/>
      <c r="N33" s="2"/>
      <c r="O33" s="2"/>
    </row>
    <row r="34" spans="1:15" ht="13" x14ac:dyDescent="0.3">
      <c r="A34" s="96"/>
      <c r="B34" s="97"/>
      <c r="C34" s="30"/>
      <c r="D34" s="96"/>
      <c r="E34" s="97"/>
      <c r="F34" s="30"/>
      <c r="G34" s="30"/>
      <c r="H34" s="96"/>
      <c r="I34" s="97"/>
      <c r="J34" s="4"/>
      <c r="K34" s="4"/>
      <c r="L34" s="4"/>
      <c r="M34" s="4"/>
      <c r="N34" s="2"/>
      <c r="O34" s="2"/>
    </row>
    <row r="35" spans="1:15" ht="13" x14ac:dyDescent="0.3">
      <c r="A35" s="98" t="str">
        <f>IFERROR(VLOOKUP($A$34,#REF!,2,0),"-")</f>
        <v>-</v>
      </c>
      <c r="B35" s="99"/>
      <c r="C35" s="30"/>
      <c r="D35" s="98" t="str">
        <f>IFERROR(VLOOKUP($D$34,#REF!,2,0),"-")</f>
        <v>-</v>
      </c>
      <c r="E35" s="99"/>
      <c r="F35" s="30"/>
      <c r="G35" s="30"/>
      <c r="H35" s="98" t="str">
        <f>IFERROR(VLOOKUP($H$34,#REF!,2,0),"-")</f>
        <v>-</v>
      </c>
      <c r="I35" s="99"/>
      <c r="J35" s="4"/>
      <c r="K35" s="4"/>
      <c r="L35" s="4"/>
      <c r="M35" s="4"/>
      <c r="N35" s="2"/>
      <c r="O35" s="2"/>
    </row>
    <row r="36" spans="1:15" ht="13" x14ac:dyDescent="0.3">
      <c r="A36" s="33"/>
      <c r="B36" s="33"/>
      <c r="C36" s="30"/>
      <c r="D36" s="33"/>
      <c r="E36" s="33"/>
      <c r="F36" s="30"/>
      <c r="G36" s="33"/>
      <c r="H36" s="4"/>
      <c r="I36" s="34"/>
      <c r="J36" s="4"/>
      <c r="K36" s="4"/>
      <c r="L36" s="4"/>
      <c r="M36" s="4"/>
      <c r="N36" s="2"/>
      <c r="O36" s="2"/>
    </row>
  </sheetData>
  <mergeCells count="26">
    <mergeCell ref="A35:B35"/>
    <mergeCell ref="D35:E35"/>
    <mergeCell ref="H35:I35"/>
    <mergeCell ref="A16:B16"/>
    <mergeCell ref="A32:B32"/>
    <mergeCell ref="D32:E32"/>
    <mergeCell ref="H32:I32"/>
    <mergeCell ref="A33:B33"/>
    <mergeCell ref="D33:E33"/>
    <mergeCell ref="H33:I33"/>
    <mergeCell ref="B2:I2"/>
    <mergeCell ref="B3:I4"/>
    <mergeCell ref="A2:A4"/>
    <mergeCell ref="A34:B34"/>
    <mergeCell ref="D34:E34"/>
    <mergeCell ref="H34:I34"/>
    <mergeCell ref="A15:B1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conditionalFormatting sqref="H36:I36 J32:O36 G32 K9:N12 D9:F14 K15:N18 G9:J18 O9:O18 D15 F15 G19:O21 I25:O27 D6:O7">
    <cfRule type="cellIs" dxfId="51" priority="48" operator="lessThan">
      <formula>0</formula>
    </cfRule>
  </conditionalFormatting>
  <conditionalFormatting sqref="F19:F21 F25:F26">
    <cfRule type="cellIs" dxfId="50" priority="49" operator="lessThan">
      <formula>0</formula>
    </cfRule>
  </conditionalFormatting>
  <conditionalFormatting sqref="B32:B36 B9:B21 B25:B27 B6:B7">
    <cfRule type="cellIs" dxfId="49" priority="50" operator="equal">
      <formula>"Pago"</formula>
    </cfRule>
  </conditionalFormatting>
  <conditionalFormatting sqref="B32:B36 B9:B21 B25:B27 B6:B7">
    <cfRule type="cellIs" dxfId="48" priority="51" operator="equal">
      <formula>"Avance fisico"</formula>
    </cfRule>
  </conditionalFormatting>
  <conditionalFormatting sqref="I32:I36 I9:I21 I25:I27 I6:I7">
    <cfRule type="cellIs" dxfId="47" priority="52" operator="equal">
      <formula>-44861</formula>
    </cfRule>
  </conditionalFormatting>
  <conditionalFormatting sqref="D8:O8">
    <cfRule type="cellIs" dxfId="46" priority="44" operator="lessThan">
      <formula>0</formula>
    </cfRule>
  </conditionalFormatting>
  <conditionalFormatting sqref="B8">
    <cfRule type="cellIs" dxfId="45" priority="45" operator="equal">
      <formula>"Pago"</formula>
    </cfRule>
  </conditionalFormatting>
  <conditionalFormatting sqref="B8">
    <cfRule type="cellIs" dxfId="44" priority="46" operator="equal">
      <formula>"Avance fisico"</formula>
    </cfRule>
  </conditionalFormatting>
  <conditionalFormatting sqref="I8">
    <cfRule type="cellIs" dxfId="43" priority="47" operator="equal">
      <formula>-44861</formula>
    </cfRule>
  </conditionalFormatting>
  <conditionalFormatting sqref="I23">
    <cfRule type="cellIs" dxfId="42" priority="37" operator="lessThan">
      <formula>0</formula>
    </cfRule>
  </conditionalFormatting>
  <conditionalFormatting sqref="J23">
    <cfRule type="cellIs" dxfId="41" priority="39" operator="lessThan">
      <formula>0</formula>
    </cfRule>
  </conditionalFormatting>
  <conditionalFormatting sqref="I23">
    <cfRule type="cellIs" dxfId="40" priority="38" operator="equal">
      <formula>-44861</formula>
    </cfRule>
  </conditionalFormatting>
  <conditionalFormatting sqref="K23:O23">
    <cfRule type="cellIs" dxfId="39" priority="43" operator="lessThan">
      <formula>0</formula>
    </cfRule>
  </conditionalFormatting>
  <conditionalFormatting sqref="F23">
    <cfRule type="cellIs" dxfId="38" priority="40" operator="lessThan">
      <formula>0</formula>
    </cfRule>
  </conditionalFormatting>
  <conditionalFormatting sqref="B23">
    <cfRule type="cellIs" dxfId="37" priority="41" operator="equal">
      <formula>"Pago"</formula>
    </cfRule>
  </conditionalFormatting>
  <conditionalFormatting sqref="B23">
    <cfRule type="cellIs" dxfId="36" priority="42" operator="equal">
      <formula>"Avance fisico"</formula>
    </cfRule>
  </conditionalFormatting>
  <conditionalFormatting sqref="G23">
    <cfRule type="cellIs" dxfId="35" priority="36" operator="lessThan">
      <formula>0</formula>
    </cfRule>
  </conditionalFormatting>
  <conditionalFormatting sqref="I22">
    <cfRule type="cellIs" dxfId="34" priority="29" operator="lessThan">
      <formula>0</formula>
    </cfRule>
  </conditionalFormatting>
  <conditionalFormatting sqref="J22">
    <cfRule type="cellIs" dxfId="33" priority="31" operator="lessThan">
      <formula>0</formula>
    </cfRule>
  </conditionalFormatting>
  <conditionalFormatting sqref="I22">
    <cfRule type="cellIs" dxfId="32" priority="30" operator="equal">
      <formula>-44861</formula>
    </cfRule>
  </conditionalFormatting>
  <conditionalFormatting sqref="K22:O22">
    <cfRule type="cellIs" dxfId="31" priority="35" operator="lessThan">
      <formula>0</formula>
    </cfRule>
  </conditionalFormatting>
  <conditionalFormatting sqref="F22">
    <cfRule type="cellIs" dxfId="30" priority="32" operator="lessThan">
      <formula>0</formula>
    </cfRule>
  </conditionalFormatting>
  <conditionalFormatting sqref="B22">
    <cfRule type="cellIs" dxfId="29" priority="33" operator="equal">
      <formula>"Pago"</formula>
    </cfRule>
  </conditionalFormatting>
  <conditionalFormatting sqref="B22">
    <cfRule type="cellIs" dxfId="28" priority="34" operator="equal">
      <formula>"Avance fisico"</formula>
    </cfRule>
  </conditionalFormatting>
  <conditionalFormatting sqref="H22">
    <cfRule type="cellIs" dxfId="27" priority="28" operator="lessThan">
      <formula>0</formula>
    </cfRule>
  </conditionalFormatting>
  <conditionalFormatting sqref="G22">
    <cfRule type="cellIs" dxfId="26" priority="27" operator="lessThan">
      <formula>0</formula>
    </cfRule>
  </conditionalFormatting>
  <conditionalFormatting sqref="H23">
    <cfRule type="cellIs" dxfId="25" priority="26" operator="lessThan">
      <formula>0</formula>
    </cfRule>
  </conditionalFormatting>
  <conditionalFormatting sqref="I24">
    <cfRule type="cellIs" dxfId="24" priority="19" operator="lessThan">
      <formula>0</formula>
    </cfRule>
  </conditionalFormatting>
  <conditionalFormatting sqref="J24">
    <cfRule type="cellIs" dxfId="23" priority="21" operator="lessThan">
      <formula>0</formula>
    </cfRule>
  </conditionalFormatting>
  <conditionalFormatting sqref="I24">
    <cfRule type="cellIs" dxfId="22" priority="20" operator="equal">
      <formula>-44861</formula>
    </cfRule>
  </conditionalFormatting>
  <conditionalFormatting sqref="K24:O24">
    <cfRule type="cellIs" dxfId="21" priority="25" operator="lessThan">
      <formula>0</formula>
    </cfRule>
  </conditionalFormatting>
  <conditionalFormatting sqref="F24">
    <cfRule type="cellIs" dxfId="20" priority="22" operator="lessThan">
      <formula>0</formula>
    </cfRule>
  </conditionalFormatting>
  <conditionalFormatting sqref="B24">
    <cfRule type="cellIs" dxfId="19" priority="23" operator="equal">
      <formula>"Pago"</formula>
    </cfRule>
  </conditionalFormatting>
  <conditionalFormatting sqref="B24">
    <cfRule type="cellIs" dxfId="18" priority="24" operator="equal">
      <formula>"Avance fisico"</formula>
    </cfRule>
  </conditionalFormatting>
  <conditionalFormatting sqref="H24">
    <cfRule type="cellIs" dxfId="17" priority="18" operator="lessThan">
      <formula>0</formula>
    </cfRule>
  </conditionalFormatting>
  <conditionalFormatting sqref="G24">
    <cfRule type="cellIs" dxfId="16" priority="17" operator="lessThan">
      <formula>0</formula>
    </cfRule>
  </conditionalFormatting>
  <conditionalFormatting sqref="G25">
    <cfRule type="cellIs" dxfId="15" priority="16" operator="lessThan">
      <formula>0</formula>
    </cfRule>
  </conditionalFormatting>
  <conditionalFormatting sqref="G26">
    <cfRule type="cellIs" dxfId="14" priority="15" operator="lessThan">
      <formula>0</formula>
    </cfRule>
  </conditionalFormatting>
  <conditionalFormatting sqref="F27">
    <cfRule type="cellIs" dxfId="13" priority="14" operator="lessThan">
      <formula>0</formula>
    </cfRule>
  </conditionalFormatting>
  <conditionalFormatting sqref="G27">
    <cfRule type="cellIs" dxfId="12" priority="13" operator="lessThan">
      <formula>0</formula>
    </cfRule>
  </conditionalFormatting>
  <conditionalFormatting sqref="I28:I31">
    <cfRule type="cellIs" dxfId="11" priority="7" operator="lessThan">
      <formula>0</formula>
    </cfRule>
  </conditionalFormatting>
  <conditionalFormatting sqref="J28:J31">
    <cfRule type="cellIs" dxfId="10" priority="9" operator="lessThan">
      <formula>0</formula>
    </cfRule>
  </conditionalFormatting>
  <conditionalFormatting sqref="I28:I31">
    <cfRule type="cellIs" dxfId="9" priority="8" operator="equal">
      <formula>-44861</formula>
    </cfRule>
  </conditionalFormatting>
  <conditionalFormatting sqref="K28:O31">
    <cfRule type="cellIs" dxfId="8" priority="12" operator="lessThan">
      <formula>0</formula>
    </cfRule>
  </conditionalFormatting>
  <conditionalFormatting sqref="B28:B31">
    <cfRule type="cellIs" dxfId="7" priority="10" operator="equal">
      <formula>"Pago"</formula>
    </cfRule>
  </conditionalFormatting>
  <conditionalFormatting sqref="B28:B31">
    <cfRule type="cellIs" dxfId="6" priority="11" operator="equal">
      <formula>"Avance fisico"</formula>
    </cfRule>
  </conditionalFormatting>
  <conditionalFormatting sqref="F28:F31">
    <cfRule type="cellIs" dxfId="5" priority="6" operator="lessThan">
      <formula>0</formula>
    </cfRule>
  </conditionalFormatting>
  <conditionalFormatting sqref="G28:G31">
    <cfRule type="cellIs" dxfId="4" priority="5" operator="lessThan">
      <formula>0</formula>
    </cfRule>
  </conditionalFormatting>
  <conditionalFormatting sqref="H25">
    <cfRule type="cellIs" dxfId="3" priority="4" operator="lessThan">
      <formula>0</formula>
    </cfRule>
  </conditionalFormatting>
  <conditionalFormatting sqref="H26">
    <cfRule type="cellIs" dxfId="2" priority="3" operator="lessThan">
      <formula>0</formula>
    </cfRule>
  </conditionalFormatting>
  <conditionalFormatting sqref="H27">
    <cfRule type="cellIs" dxfId="1" priority="2" operator="lessThan">
      <formula>0</formula>
    </cfRule>
  </conditionalFormatting>
  <conditionalFormatting sqref="H28:H31">
    <cfRule type="cellIs" dxfId="0" priority="1" operator="lessThan">
      <formula>0</formula>
    </cfRule>
  </conditionalFormatting>
  <dataValidations count="1">
    <dataValidation type="list" allowBlank="1" showInputMessage="1" showErrorMessage="1" prompt="Haz clic e introduce un valor de intervalo DATA!F2:F101" sqref="C6" xr:uid="{F69F9730-3B0E-411F-9CFC-F8E8FFBDD645}">
      <formula1>#REF!</formula1>
    </dataValidation>
  </dataValidations>
  <printOptions horizontalCentered="1" gridLines="1"/>
  <pageMargins left="0.7" right="0.7" top="0.75" bottom="0.75" header="0" footer="0"/>
  <pageSetup scale="4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 proyectos Infraestructura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Paola Borda Gomez</dc:creator>
  <cp:lastModifiedBy>USUARIO</cp:lastModifiedBy>
  <dcterms:created xsi:type="dcterms:W3CDTF">2023-08-08T19:43:07Z</dcterms:created>
  <dcterms:modified xsi:type="dcterms:W3CDTF">2023-08-14T11:38:56Z</dcterms:modified>
</cp:coreProperties>
</file>