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iza.pinto\Downloads\"/>
    </mc:Choice>
  </mc:AlternateContent>
  <xr:revisionPtr revIDLastSave="0" documentId="13_ncr:1_{10DB17D0-25BD-4202-B60B-FA86F8A06F96}" xr6:coauthVersionLast="36" xr6:coauthVersionMax="36" xr10:uidLastSave="{00000000-0000-0000-0000-000000000000}"/>
  <bookViews>
    <workbookView xWindow="0" yWindow="0" windowWidth="28800" windowHeight="11625" firstSheet="8" activeTab="10" xr2:uid="{00000000-000D-0000-FFFF-FFFF00000000}"/>
  </bookViews>
  <sheets>
    <sheet name="AÑO 2012" sheetId="9" state="hidden" r:id="rId1"/>
    <sheet name="Presup. General 2014" sheetId="10" state="hidden" r:id="rId2"/>
    <sheet name="CRAVO" sheetId="4" state="hidden" r:id="rId3"/>
    <sheet name="MQT - CY" sheetId="2" state="hidden" r:id="rId4"/>
    <sheet name="BALAY" sheetId="3" state="hidden" r:id="rId5"/>
    <sheet name="ADMON" sheetId="7" state="hidden" r:id="rId6"/>
    <sheet name="TRANSPTE" sheetId="8" state="hidden" r:id="rId7"/>
    <sheet name="BARRANCA" sheetId="5" state="hidden" r:id="rId8"/>
    <sheet name="SG.SST" sheetId="15" r:id="rId9"/>
    <sheet name="Presupuesto SST" sheetId="13" r:id="rId10"/>
    <sheet name="Seguimiento" sheetId="14" r:id="rId11"/>
  </sheets>
  <externalReferences>
    <externalReference r:id="rId12"/>
  </externalReferences>
  <definedNames>
    <definedName name="_xlnm._FilterDatabase" localSheetId="1" hidden="1">'Presup. General 2014'!$A$4:$AC$94</definedName>
    <definedName name="_xlnm.Print_Area" localSheetId="9">'Presupuesto SST'!$A$3:$AD$38</definedName>
    <definedName name="_xlnm.Print_Area" localSheetId="10">Seguimiento!$A$1:$AC$26</definedName>
    <definedName name="DICO">[1]Lista!$B$2:$B$3</definedName>
    <definedName name="_xlnm.Print_Titles" localSheetId="1">'Presup. General 2014'!$4:$4</definedName>
  </definedNames>
  <calcPr calcId="191029"/>
</workbook>
</file>

<file path=xl/calcChain.xml><?xml version="1.0" encoding="utf-8"?>
<calcChain xmlns="http://schemas.openxmlformats.org/spreadsheetml/2006/main">
  <c r="O24" i="15" l="1"/>
  <c r="O25" i="15" s="1"/>
  <c r="C25" i="15"/>
  <c r="D25" i="15"/>
  <c r="E25" i="15"/>
  <c r="F25" i="15"/>
  <c r="G25" i="15"/>
  <c r="H25" i="15"/>
  <c r="I25" i="15"/>
  <c r="J25" i="15"/>
  <c r="K25" i="15"/>
  <c r="L25" i="15"/>
  <c r="M25" i="15"/>
  <c r="N25" i="15"/>
  <c r="C10" i="14" l="1"/>
  <c r="W30" i="13"/>
  <c r="D18" i="14"/>
  <c r="D17" i="14"/>
  <c r="D15" i="14"/>
  <c r="C29" i="13"/>
  <c r="M30" i="13"/>
  <c r="C13" i="14"/>
  <c r="E30" i="13"/>
  <c r="Y29" i="13"/>
  <c r="S29" i="13"/>
  <c r="K29" i="13"/>
  <c r="E29" i="13"/>
  <c r="D14" i="14"/>
  <c r="D19" i="14"/>
  <c r="D21" i="14"/>
  <c r="C20" i="14"/>
  <c r="C19" i="14"/>
  <c r="C17" i="14"/>
  <c r="C16" i="14"/>
  <c r="C15" i="14"/>
  <c r="C12" i="14"/>
  <c r="D11" i="14"/>
  <c r="G29" i="13"/>
  <c r="M29" i="13"/>
  <c r="O29" i="13"/>
  <c r="Q29" i="13"/>
  <c r="U29" i="13"/>
  <c r="W29" i="13"/>
  <c r="G30" i="13"/>
  <c r="K30" i="13"/>
  <c r="Q30" i="13"/>
  <c r="S30" i="13"/>
  <c r="U30" i="13"/>
  <c r="Y30" i="13"/>
  <c r="C14" i="14" l="1"/>
  <c r="E14" i="14" s="1"/>
  <c r="E17" i="14"/>
  <c r="E19" i="14"/>
  <c r="C21" i="14"/>
  <c r="E21" i="14" s="1"/>
  <c r="E15" i="14"/>
  <c r="D20" i="14"/>
  <c r="E20" i="14" s="1"/>
  <c r="O30" i="13"/>
  <c r="D16" i="14"/>
  <c r="E16" i="14" s="1"/>
  <c r="D13" i="14"/>
  <c r="E13" i="14" s="1"/>
  <c r="I30" i="13"/>
  <c r="D12" i="14"/>
  <c r="E12" i="14" s="1"/>
  <c r="D10" i="14"/>
  <c r="E10" i="14" s="1"/>
  <c r="C30" i="13"/>
  <c r="C11" i="14"/>
  <c r="E11" i="14" s="1"/>
  <c r="I29" i="13"/>
  <c r="C18" i="14"/>
  <c r="E18" i="14" s="1"/>
  <c r="D22" i="14" l="1"/>
  <c r="AA29" i="13"/>
  <c r="C22" i="14"/>
  <c r="AA30" i="13"/>
  <c r="E22" i="14" l="1"/>
  <c r="AD29" i="13"/>
  <c r="AC29" i="13"/>
  <c r="B23" i="10"/>
  <c r="D23" i="10" s="1"/>
  <c r="F23" i="10" s="1"/>
  <c r="H23" i="10" s="1"/>
  <c r="J23" i="10" s="1"/>
  <c r="L23" i="10" s="1"/>
  <c r="P23" i="10"/>
  <c r="R23" i="10" s="1"/>
  <c r="T23" i="10" s="1"/>
  <c r="V23" i="10" s="1"/>
  <c r="E12" i="10"/>
  <c r="E93" i="10" s="1"/>
  <c r="C12" i="10"/>
  <c r="C93" i="10" s="1"/>
  <c r="Z20" i="10"/>
  <c r="AA20" i="10"/>
  <c r="Z47" i="10"/>
  <c r="Z50" i="10"/>
  <c r="Z90" i="10"/>
  <c r="AA47" i="10"/>
  <c r="AA50" i="10"/>
  <c r="AA90" i="10"/>
  <c r="H21" i="10"/>
  <c r="I21" i="10"/>
  <c r="I93" i="10" s="1"/>
  <c r="T25" i="10"/>
  <c r="L24" i="10"/>
  <c r="J25" i="10"/>
  <c r="B12" i="10"/>
  <c r="D12" i="10" s="1"/>
  <c r="G59" i="10"/>
  <c r="Y93" i="10"/>
  <c r="W93" i="10"/>
  <c r="U93" i="10"/>
  <c r="Q93" i="10"/>
  <c r="O93" i="10"/>
  <c r="M93" i="10"/>
  <c r="K93" i="10"/>
  <c r="G93" i="10"/>
  <c r="S93" i="10"/>
  <c r="C9" i="9"/>
  <c r="B9" i="9"/>
  <c r="Z72" i="8"/>
  <c r="Z73" i="8" s="1"/>
  <c r="Y72" i="8"/>
  <c r="X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W49" i="8"/>
  <c r="W72" i="8" s="1"/>
  <c r="Y76" i="7"/>
  <c r="Y77" i="7" s="1"/>
  <c r="W76" i="7"/>
  <c r="W77" i="7" s="1"/>
  <c r="G76" i="7"/>
  <c r="I76" i="7"/>
  <c r="K76" i="7"/>
  <c r="K77" i="7" s="1"/>
  <c r="M76" i="7"/>
  <c r="O76" i="7"/>
  <c r="O77" i="7" s="1"/>
  <c r="Q76" i="7"/>
  <c r="S76" i="7"/>
  <c r="U76" i="7"/>
  <c r="E76" i="7"/>
  <c r="C76" i="7"/>
  <c r="C77" i="7" s="1"/>
  <c r="M53" i="4"/>
  <c r="M77" i="4" s="1"/>
  <c r="U28" i="7"/>
  <c r="U27" i="7"/>
  <c r="S27" i="7"/>
  <c r="Q27" i="7"/>
  <c r="M28" i="7"/>
  <c r="I28" i="7"/>
  <c r="I27" i="7"/>
  <c r="I77" i="7" s="1"/>
  <c r="G27" i="7"/>
  <c r="E28" i="7"/>
  <c r="E27" i="7"/>
  <c r="D77" i="3"/>
  <c r="B77" i="3"/>
  <c r="U77" i="4"/>
  <c r="T77" i="4"/>
  <c r="S77" i="4"/>
  <c r="R77" i="4"/>
  <c r="P77" i="4"/>
  <c r="H77" i="4"/>
  <c r="F77" i="4"/>
  <c r="D77" i="4"/>
  <c r="B77" i="4"/>
  <c r="K12" i="4"/>
  <c r="K77" i="4" s="1"/>
  <c r="E12" i="4"/>
  <c r="E77" i="4" s="1"/>
  <c r="O12" i="4"/>
  <c r="O77" i="4" s="1"/>
  <c r="Z77" i="7"/>
  <c r="Z78" i="7" s="1"/>
  <c r="X77" i="7"/>
  <c r="V77" i="7"/>
  <c r="T77" i="7"/>
  <c r="R77" i="7"/>
  <c r="P77" i="7"/>
  <c r="N77" i="7"/>
  <c r="L77" i="7"/>
  <c r="J77" i="7"/>
  <c r="H77" i="7"/>
  <c r="F77" i="7"/>
  <c r="D77" i="7"/>
  <c r="B77" i="7"/>
  <c r="Z77" i="5"/>
  <c r="Z78" i="5" s="1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J78" i="5" s="1"/>
  <c r="I77" i="5"/>
  <c r="H77" i="5"/>
  <c r="G77" i="5"/>
  <c r="F77" i="5"/>
  <c r="E77" i="5"/>
  <c r="D77" i="5"/>
  <c r="C77" i="5"/>
  <c r="B77" i="5"/>
  <c r="B78" i="5" s="1"/>
  <c r="Z77" i="4"/>
  <c r="Z78" i="4" s="1"/>
  <c r="Y77" i="4"/>
  <c r="X77" i="4"/>
  <c r="W77" i="4"/>
  <c r="V77" i="4"/>
  <c r="Q77" i="4"/>
  <c r="N77" i="4"/>
  <c r="L77" i="4"/>
  <c r="J77" i="4"/>
  <c r="I77" i="4"/>
  <c r="H78" i="4" s="1"/>
  <c r="G77" i="4"/>
  <c r="F78" i="4" s="1"/>
  <c r="C77" i="4"/>
  <c r="B78" i="4" s="1"/>
  <c r="Z77" i="3"/>
  <c r="Z78" i="3" s="1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8" i="3" s="1"/>
  <c r="C77" i="3"/>
  <c r="Z77" i="2"/>
  <c r="Z78" i="2" s="1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H78" i="2" s="1"/>
  <c r="G77" i="2"/>
  <c r="F77" i="2"/>
  <c r="E77" i="2"/>
  <c r="D77" i="2"/>
  <c r="C77" i="2"/>
  <c r="B77" i="2"/>
  <c r="X78" i="4" l="1"/>
  <c r="P78" i="2"/>
  <c r="B78" i="2"/>
  <c r="J78" i="2"/>
  <c r="R78" i="2"/>
  <c r="V78" i="4"/>
  <c r="N78" i="5"/>
  <c r="N78" i="7"/>
  <c r="J78" i="3"/>
  <c r="R78" i="3"/>
  <c r="D78" i="5"/>
  <c r="M77" i="7"/>
  <c r="L78" i="7" s="1"/>
  <c r="L78" i="2"/>
  <c r="T78" i="2"/>
  <c r="S77" i="7"/>
  <c r="R78" i="7" s="1"/>
  <c r="U77" i="7"/>
  <c r="T78" i="7" s="1"/>
  <c r="R78" i="5"/>
  <c r="B78" i="7"/>
  <c r="B78" i="3"/>
  <c r="L78" i="3"/>
  <c r="T78" i="3"/>
  <c r="F78" i="5"/>
  <c r="V78" i="5"/>
  <c r="X73" i="8"/>
  <c r="N78" i="2"/>
  <c r="F78" i="3"/>
  <c r="N78" i="3"/>
  <c r="V78" i="3"/>
  <c r="Q77" i="7"/>
  <c r="P78" i="7" s="1"/>
  <c r="AC77" i="2"/>
  <c r="G77" i="7"/>
  <c r="F78" i="7" s="1"/>
  <c r="T78" i="4"/>
  <c r="E77" i="7"/>
  <c r="F73" i="8"/>
  <c r="J73" i="8"/>
  <c r="N73" i="8"/>
  <c r="R73" i="8"/>
  <c r="D78" i="2"/>
  <c r="X78" i="2"/>
  <c r="H78" i="7"/>
  <c r="D78" i="7"/>
  <c r="V78" i="7"/>
  <c r="AC77" i="5"/>
  <c r="AB77" i="7"/>
  <c r="P78" i="4"/>
  <c r="L78" i="5"/>
  <c r="T78" i="5"/>
  <c r="AB77" i="2"/>
  <c r="AC77" i="3"/>
  <c r="D78" i="4"/>
  <c r="L78" i="4"/>
  <c r="D73" i="8"/>
  <c r="H73" i="8"/>
  <c r="L73" i="8"/>
  <c r="P73" i="8"/>
  <c r="AB77" i="5"/>
  <c r="X78" i="7"/>
  <c r="R78" i="4"/>
  <c r="F78" i="2"/>
  <c r="V78" i="2"/>
  <c r="H78" i="3"/>
  <c r="P78" i="3"/>
  <c r="X78" i="3"/>
  <c r="H78" i="5"/>
  <c r="P78" i="5"/>
  <c r="X78" i="5"/>
  <c r="J78" i="7"/>
  <c r="J78" i="4"/>
  <c r="B73" i="8"/>
  <c r="AB77" i="3"/>
  <c r="AB77" i="4"/>
  <c r="AB72" i="8"/>
  <c r="T73" i="8"/>
  <c r="Z93" i="10"/>
  <c r="Z94" i="10" s="1"/>
  <c r="N78" i="4"/>
  <c r="AC77" i="4"/>
  <c r="V93" i="10"/>
  <c r="V94" i="10" s="1"/>
  <c r="X23" i="10"/>
  <c r="X93" i="10" s="1"/>
  <c r="X94" i="10" s="1"/>
  <c r="V73" i="8"/>
  <c r="AC72" i="8"/>
  <c r="AC93" i="10"/>
  <c r="B93" i="10"/>
  <c r="B94" i="10" s="1"/>
  <c r="D93" i="10"/>
  <c r="D94" i="10" s="1"/>
  <c r="F12" i="10"/>
  <c r="AB78" i="5" l="1"/>
  <c r="AC77" i="7"/>
  <c r="AB78" i="7" s="1"/>
  <c r="AB78" i="2"/>
  <c r="AB78" i="3"/>
  <c r="AB73" i="8"/>
  <c r="AB78" i="4"/>
  <c r="H12" i="10"/>
  <c r="F93" i="10"/>
  <c r="F94" i="10" s="1"/>
  <c r="H93" i="10" l="1"/>
  <c r="H94" i="10" s="1"/>
  <c r="J12" i="10"/>
  <c r="L12" i="10" l="1"/>
  <c r="J93" i="10"/>
  <c r="J94" i="10" s="1"/>
  <c r="L93" i="10" l="1"/>
  <c r="L94" i="10" s="1"/>
  <c r="N12" i="10"/>
  <c r="P12" i="10" l="1"/>
  <c r="N93" i="10"/>
  <c r="N94" i="10" s="1"/>
  <c r="P93" i="10" l="1"/>
  <c r="P94" i="10" s="1"/>
  <c r="R12" i="10"/>
  <c r="T12" i="10" l="1"/>
  <c r="T93" i="10" s="1"/>
  <c r="R93" i="10"/>
  <c r="R94" i="10" s="1"/>
  <c r="T94" i="10" l="1"/>
  <c r="AB93" i="10"/>
  <c r="AB94" i="10" s="1"/>
</calcChain>
</file>

<file path=xl/sharedStrings.xml><?xml version="1.0" encoding="utf-8"?>
<sst xmlns="http://schemas.openxmlformats.org/spreadsheetml/2006/main" count="956" uniqueCount="204">
  <si>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</si>
  <si>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</si>
  <si>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</si>
  <si>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</si>
  <si>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</si>
  <si>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</si>
  <si>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</si>
  <si>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</si>
  <si>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</si>
  <si>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</si>
  <si>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</si>
  <si>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</si>
  <si>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ACTIVIDADES GERENCIALES</t>
  </si>
  <si>
    <t>Presupuestado</t>
  </si>
  <si>
    <t>Ejecutado</t>
  </si>
  <si>
    <t>MEDICINA PREVENTIVA Y DEL TRABAJO</t>
  </si>
  <si>
    <t>Plan de inmunizaciones</t>
  </si>
  <si>
    <t>SEGURIDAD INDUSTRIAL</t>
  </si>
  <si>
    <t>ENTRENAMIENTO</t>
  </si>
  <si>
    <t>Programa entrenamiento de personal</t>
  </si>
  <si>
    <t>GESTION AMBIENTAL</t>
  </si>
  <si>
    <t>PORCENTAJE DE CUMPLIMIENTO</t>
  </si>
  <si>
    <t>TOTAL PRESUPUESTADO / EJECUTADO</t>
  </si>
  <si>
    <t>Reuniones Gerenciales</t>
  </si>
  <si>
    <t>SEGUIMIENTO PROCESOS DE CERTIFICACION</t>
  </si>
  <si>
    <t>Auditoria Interna</t>
  </si>
  <si>
    <t>Auditoria RUC</t>
  </si>
  <si>
    <t>Auditoria de seguimiento a certificaciones ISO 9001, ISO 14001 y OHSAS 18001</t>
  </si>
  <si>
    <t xml:space="preserve">     - Seguimiento medico valorativo a casos de riesgo</t>
  </si>
  <si>
    <t>Calzado de labor (Botas de seguridad en cuero).</t>
  </si>
  <si>
    <t>HIGIENE INDUSTRIAL INDUSTRIAL</t>
  </si>
  <si>
    <t>Guantes de lona</t>
  </si>
  <si>
    <t>Gafas de seguridad</t>
  </si>
  <si>
    <t>Casco</t>
  </si>
  <si>
    <t>Calzado antideslizante personal servicios generales</t>
  </si>
  <si>
    <t>PROMOCIÓN Y PREVENCIÓN</t>
  </si>
  <si>
    <t xml:space="preserve">     - Jornadas de capacitación / entrenamiento en conservación lumbar, pausas activas</t>
  </si>
  <si>
    <t>Prevención del Riesgo Psicosocial</t>
  </si>
  <si>
    <t>Gastos Varios Procesos de Certificación</t>
  </si>
  <si>
    <t>Transporte</t>
  </si>
  <si>
    <t>Hospedaje</t>
  </si>
  <si>
    <t>Afiliación CCS</t>
  </si>
  <si>
    <t xml:space="preserve">     - El monto estimado incluye Riesgos salud pública y endémicos</t>
  </si>
  <si>
    <t xml:space="preserve">     - Formación en Prevención del Riesgo Psicosocial - Plan Natura</t>
  </si>
  <si>
    <t xml:space="preserve">     - Vacunación del personal (Hepatitis - Tétano)</t>
  </si>
  <si>
    <t>Programa de Vigilancia Epidemiológica patología lumbar</t>
  </si>
  <si>
    <t xml:space="preserve">     - Análisis ergonómico de puestos de trabajo</t>
  </si>
  <si>
    <t>Protectores auditivos (copa - inserción)</t>
  </si>
  <si>
    <t>Gastos de viaje inspección HSEQ en campo</t>
  </si>
  <si>
    <t>Disposición de residuos contaminados</t>
  </si>
  <si>
    <t>Consultoría externa sistemas de gestión integral</t>
  </si>
  <si>
    <r>
      <t>Inspecciones Gerenciales</t>
    </r>
    <r>
      <rPr>
        <sz val="10"/>
        <color rgb="FFFF0000"/>
        <rFont val="Arial"/>
        <family val="2"/>
      </rPr>
      <t xml:space="preserve"> (El consumo de energía, tinta de impresión, papelería se carga a través de la Gerencia Administrativa)</t>
    </r>
  </si>
  <si>
    <r>
      <t xml:space="preserve">Actualización Programa de Salud Ocupacional  </t>
    </r>
    <r>
      <rPr>
        <sz val="10"/>
        <color rgb="FFFF0000"/>
        <rFont val="Arial"/>
        <family val="2"/>
      </rPr>
      <t>(El consumo de energía, tinta de impresión, papelería se carga a través de la Gerencia Administrativa)</t>
    </r>
  </si>
  <si>
    <r>
      <t xml:space="preserve">Reunión Comité Paritario SO  </t>
    </r>
    <r>
      <rPr>
        <sz val="10"/>
        <color rgb="FFFF0000"/>
        <rFont val="Arial"/>
        <family val="2"/>
      </rPr>
      <t>(El consumo de energía, tinta de impresión, papelería se carga a través de la Gerencia Administrativa)</t>
    </r>
  </si>
  <si>
    <r>
      <t xml:space="preserve">     - Reuniones Comité de Convivencia - Prevención / Seguimiento Acoso Laboral  </t>
    </r>
    <r>
      <rPr>
        <sz val="10"/>
        <color rgb="FFFF0000"/>
        <rFont val="Arial"/>
        <family val="2"/>
      </rPr>
      <t>(El consumo de energía, tinta de impresión, papelería se carga a través de la Gerencia Administrativa)</t>
    </r>
  </si>
  <si>
    <t>EMERGENCIAS</t>
  </si>
  <si>
    <t>Luxometrías / Sonometrías</t>
  </si>
  <si>
    <t>Servicio de Restaurante</t>
  </si>
  <si>
    <t>Peajes</t>
  </si>
  <si>
    <t>EJECUTADO</t>
  </si>
  <si>
    <t>PLANEADO</t>
  </si>
  <si>
    <t>Pago de profesionales HSEQ</t>
  </si>
  <si>
    <r>
      <t xml:space="preserve">Revisiones Gerenciales </t>
    </r>
    <r>
      <rPr>
        <sz val="10"/>
        <color rgb="FFFF0000"/>
        <rFont val="Arial"/>
        <family val="2"/>
      </rPr>
      <t>(El consumo de energía, tinta de impresión, papelería se carga a través de la Gerencia Administrativa)</t>
    </r>
  </si>
  <si>
    <t>PRESUPUESTO PARA  ACTIVIDADES SISTEMA DE GESTION INTEGRAL  HSEQ
SETIP INGENIERÍA S.A.
AÑO 2012</t>
  </si>
  <si>
    <t>Examen médico de ingreso 
Examen médico periódico
Examen de retiro
Examen de reubicación
Examen post incapacidad
Examen ejecutivo</t>
  </si>
  <si>
    <t xml:space="preserve"> </t>
  </si>
  <si>
    <t xml:space="preserve">Dotación del Personal (Ropa de labor) </t>
  </si>
  <si>
    <t>Guantes de Nitrilo</t>
  </si>
  <si>
    <t>Guantes de Baqueta</t>
  </si>
  <si>
    <t>Compra y/o Recarga de Extintores</t>
  </si>
  <si>
    <t>Adquisición de elementos de confort ergonómico (sillas, escritorios, teclados, apoya pies, mouse, teclados, pad mouse)</t>
  </si>
  <si>
    <t>Calibración y/o compra de Instrumentos de Medición (explosímetros, alcoholímetros)</t>
  </si>
  <si>
    <t>Caretas - filtros</t>
  </si>
  <si>
    <t>Ropa de invierno</t>
  </si>
  <si>
    <t>Botas de caucho</t>
  </si>
  <si>
    <r>
      <t xml:space="preserve">Mantenimiento y reparaciones locativas (Adecuaciones ergonómicas y/o producto de mediciones higiénicas) </t>
    </r>
    <r>
      <rPr>
        <sz val="10"/>
        <color rgb="FFFF0000"/>
        <rFont val="Arial"/>
        <family val="2"/>
      </rPr>
      <t xml:space="preserve"> </t>
    </r>
  </si>
  <si>
    <t xml:space="preserve">Compra de botiquines y/o elementos de reposición elementos del los botiquines 
</t>
  </si>
  <si>
    <t>Artículos atención a lesionados (Camillas, inmovilizadores)</t>
  </si>
  <si>
    <t>Bases extintores, fichas de inspeccion, señales de emergencias</t>
  </si>
  <si>
    <t>Fichas de marcación de productos químicos</t>
  </si>
  <si>
    <t xml:space="preserve">Bolsas para disposición de residuos </t>
  </si>
  <si>
    <t>Actualización y/o compra de Kits ambientales</t>
  </si>
  <si>
    <t xml:space="preserve">Acciones de saneamiento Básico l / Fumigación </t>
  </si>
  <si>
    <t>Coordinador HSEQ</t>
  </si>
  <si>
    <t>Profesionales HSEQ</t>
  </si>
  <si>
    <t>Programa entrenamiento de personal (Alturas, Elementos radioactivos, motosoldadores, manejo defensivo, etc)</t>
  </si>
  <si>
    <t>Tela Oleofílica</t>
  </si>
  <si>
    <t>Geomembranas</t>
  </si>
  <si>
    <t>HIGIENE INDUSTRIAL</t>
  </si>
  <si>
    <t>Servicio Asitencial Ambulancias EMI</t>
  </si>
  <si>
    <t>Arnes, Eslingas</t>
  </si>
  <si>
    <t>OTROS</t>
  </si>
  <si>
    <t>Pintada de tanques</t>
  </si>
  <si>
    <t>PROYECTO</t>
  </si>
  <si>
    <t>PRESUPUESTADO</t>
  </si>
  <si>
    <t>RESUMEN PRESUPUESTO HSEQ  AÑO 2012</t>
  </si>
  <si>
    <t>CRAVO VIEJO</t>
  </si>
  <si>
    <t>PRESUPUESTO GENERAL / TODOS LOS PROYECTOS</t>
  </si>
  <si>
    <t>MOQUETA Y COSTAYACOS</t>
  </si>
  <si>
    <t>BALAY</t>
  </si>
  <si>
    <t xml:space="preserve">AREA ADMINISTRATIVA </t>
  </si>
  <si>
    <t>TRANSPORTE</t>
  </si>
  <si>
    <t>TOTAL</t>
  </si>
  <si>
    <t>GG-F-06</t>
  </si>
  <si>
    <t>version:06</t>
  </si>
  <si>
    <t>Alquiler y/o mantenimiento de unidades sanitarias</t>
  </si>
  <si>
    <t>Artículos atención a lesionados (Camillas, inmovilizadores, lava ojos)</t>
  </si>
  <si>
    <t>Elementos varios de aseo</t>
  </si>
  <si>
    <t>Cuota de mantenimiento atención de emergencias por derrames accidentales</t>
  </si>
  <si>
    <t>Tela Oleofílica - wypall</t>
  </si>
  <si>
    <t>Pago de sostenimiento de Unidad de Atención Médica UMAN</t>
  </si>
  <si>
    <t>Programa Vigilancia Epidemiológica concervación ergonómica</t>
  </si>
  <si>
    <t>Programa de Vigilancia Epidemiológica concervación auditiva</t>
  </si>
  <si>
    <t>Adquisición de elementos de protección auditiva</t>
  </si>
  <si>
    <t>Elementos varios de seguridad: mangaveletas, caretas, respradores, cascos  etc)</t>
  </si>
  <si>
    <t>Guantes de Vaqueta</t>
  </si>
  <si>
    <t>Revisiones Gerenciales (El consumo de energía, tinta de impresión, papelería se carga a través de la Gerencia Administrativa)</t>
  </si>
  <si>
    <t>Inspecciones Gerenciales (El consumo de energía, tinta de impresión, papelería se carga a través de la Gerencia Administrativa)</t>
  </si>
  <si>
    <t>Actualización Programa de Salud Ocupacional  (El consumo de energía, tinta de impresión, papelería se carga a través de la Gerencia Administrativa)</t>
  </si>
  <si>
    <t>Reunión Comité Paritario SO  (El consumo de energía, tinta de impresión, papelería se carga a través de la Gerencia Administrativa)</t>
  </si>
  <si>
    <t xml:space="preserve">PRESUPUESTO PARA  ACTIVIDADES SISTEMA DE GESTION INTEGRAL  HSEQ
SETIP INGENIERÍA S.A.
</t>
  </si>
  <si>
    <t>Vacunación del personal (Fiebre Amarilla - Tétano)</t>
  </si>
  <si>
    <t xml:space="preserve">RESPONSABILIDAD SOCIAL </t>
  </si>
  <si>
    <t>Balay</t>
  </si>
  <si>
    <t>Barranca</t>
  </si>
  <si>
    <t xml:space="preserve">Cravo Viejo </t>
  </si>
  <si>
    <t>Rubiales</t>
  </si>
  <si>
    <t xml:space="preserve">Leono </t>
  </si>
  <si>
    <t>Tigana</t>
  </si>
  <si>
    <t>Atención de emergencias medica</t>
  </si>
  <si>
    <t>Atención de contingencias</t>
  </si>
  <si>
    <t>Pagos de polizas de responsabilidad social</t>
  </si>
  <si>
    <t xml:space="preserve">ENERO </t>
  </si>
  <si>
    <t xml:space="preserve">FEBRERO 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</si>
  <si>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</si>
  <si>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</si>
  <si>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</si>
  <si>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</si>
  <si>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</si>
  <si>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</si>
  <si>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</si>
  <si>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</si>
  <si>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</si>
  <si>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</si>
  <si>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</si>
  <si>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Realización de estudios ergonómicos de puestos de trabajo</t>
  </si>
  <si>
    <t xml:space="preserve">Realizar Capacitaciones en higiene postural . Manejo manual de Cargas </t>
  </si>
  <si>
    <t>DIFERENCIA</t>
  </si>
  <si>
    <t>PRESUPUESTO ASIGNADO POR MES</t>
  </si>
  <si>
    <t xml:space="preserve">ACTIVIDADES </t>
  </si>
  <si>
    <t>TOTAL PRESUPUESTADO - EJECUTADO</t>
  </si>
  <si>
    <t>MES</t>
  </si>
  <si>
    <t>PRESUPUESTO EJECUTADO</t>
  </si>
  <si>
    <t xml:space="preserve">Febrero </t>
  </si>
  <si>
    <t xml:space="preserve">Mayo </t>
  </si>
  <si>
    <t xml:space="preserve">TOTAL </t>
  </si>
  <si>
    <t>% PRESUPESTO SGSST</t>
  </si>
  <si>
    <t>Versión:</t>
  </si>
  <si>
    <t>TOTAL PLANEADO</t>
  </si>
  <si>
    <t>% DE CUMPLIMIENTO</t>
  </si>
  <si>
    <t>Planeado</t>
  </si>
  <si>
    <t>GENERALES</t>
  </si>
  <si>
    <t>% Cumplimiento</t>
  </si>
  <si>
    <t>PRESUPUESTO PROGRAMADO</t>
  </si>
  <si>
    <t xml:space="preserve">PRESUPUESTO  </t>
  </si>
  <si>
    <t>SISTEMA DE GESTION DE SEGURIDAD Y SALUD EN EL TRABAJO</t>
  </si>
  <si>
    <t xml:space="preserve">Seguimiento </t>
  </si>
  <si>
    <t xml:space="preserve">
FIRMA
 Representante Legal/
C.C. </t>
  </si>
  <si>
    <t>PRESUPUESTO ANUAL</t>
  </si>
  <si>
    <t>AÑO:</t>
  </si>
  <si>
    <t xml:space="preserve">NOTA: </t>
  </si>
  <si>
    <t xml:space="preserve">131.999.596 / 210 empleados  empleados  $628.570 / 12  = $52.381  mensuales por empleado </t>
  </si>
  <si>
    <t>DIC/BRE</t>
  </si>
  <si>
    <t>NOV/BRE</t>
  </si>
  <si>
    <t>SEP/BRE</t>
  </si>
  <si>
    <t>ABRIL</t>
  </si>
  <si>
    <t>FEBRERO</t>
  </si>
  <si>
    <t>ENERO</t>
  </si>
  <si>
    <t>ACTIVIDAD</t>
  </si>
  <si>
    <t>ITEM</t>
  </si>
  <si>
    <t>SISTEMA DE GESTION SEGURIDAD Y SALUD EN EL TRABAJO   SG-SST</t>
  </si>
  <si>
    <t>TALENTO HUMANO</t>
  </si>
  <si>
    <t>IDARTES</t>
  </si>
  <si>
    <t xml:space="preserve">AÑO: </t>
  </si>
  <si>
    <t>EJEMPLO</t>
  </si>
  <si>
    <t>ELABORÓ:</t>
  </si>
  <si>
    <t>FECHA DE ELABORACIÓN:</t>
  </si>
  <si>
    <t>APROBÓ:</t>
  </si>
  <si>
    <t>FECHA DE ACTUALIZACIÓN:</t>
  </si>
  <si>
    <t>Nota: Este presupuesto será ajustado cada vez que se requiera nuevos recursos.</t>
  </si>
  <si>
    <t xml:space="preserve">
FIRMA
Especialista-SST
C.C. </t>
  </si>
  <si>
    <t>Código:</t>
  </si>
  <si>
    <t>FECHA ÚLTIMO SEGUIMIENTO:</t>
  </si>
  <si>
    <t>ANÁLISIS DEL CUMPLIMIENTO</t>
  </si>
  <si>
    <r>
      <rPr>
        <b/>
        <sz val="14"/>
        <rFont val="Arial"/>
        <family val="2"/>
      </rPr>
      <t xml:space="preserve">Nota: </t>
    </r>
    <r>
      <rPr>
        <sz val="14"/>
        <rFont val="Arial"/>
        <family val="2"/>
      </rPr>
      <t>Este presupuesto tiene en cuenta el salario del Responsable del SG-SST para el año en curso y con el fin de garantizar el recurso humano, de acuerdo con la asignación del Responsable y pagos al SGSS.</t>
    </r>
  </si>
  <si>
    <t>Fecha:</t>
  </si>
  <si>
    <t>Pagina:</t>
  </si>
  <si>
    <t>GTH-F-89</t>
  </si>
  <si>
    <t>1</t>
  </si>
  <si>
    <t>Código: GTH-F-89</t>
  </si>
  <si>
    <t>Fecha: 18/06/2024</t>
  </si>
  <si>
    <t>Versión: 1</t>
  </si>
  <si>
    <t>Página: 1 de 3</t>
  </si>
  <si>
    <t>1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</si>
</sst>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&quot;$&quot;\ #,##0"/>
    <numFmt numFmtId="168" formatCode="_(&quot;$&quot;\ * #,##0_);_(&quot;$&quot;\ * \(#,##0\);_(&quot;$&quot;\ * &quot;-&quot;??_);_(@_)"/>
    <numFmt numFmtId="169" formatCode="_([$$-240A]\ * #,##0_);_([$$-240A]\ * \(#,##0\);_([$$-240A]\ * &quot;-&quot;??_);_(@_)"/>
    <numFmt numFmtId="170" formatCode="0.0%"/>
    <numFmt numFmtId="171" formatCode="_(* #,##0_);_(* \(#,##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 tint="-4.9989318521683403E-2"/>
      <name val="Arial"/>
      <family val="2"/>
    </font>
    <font>
      <sz val="14"/>
      <color theme="0" tint="-4.9989318521683403E-2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23">
    <xf numFmtId="0" fontId="0" fillId="0" borderId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6" applyNumberFormat="0" applyAlignment="0" applyProtection="0"/>
    <xf numFmtId="0" fontId="27" fillId="10" borderId="17" applyNumberFormat="0" applyAlignment="0" applyProtection="0"/>
    <xf numFmtId="0" fontId="28" fillId="10" borderId="16" applyNumberFormat="0" applyAlignment="0" applyProtection="0"/>
    <xf numFmtId="0" fontId="29" fillId="0" borderId="18" applyNumberFormat="0" applyFill="0" applyAlignment="0" applyProtection="0"/>
    <xf numFmtId="0" fontId="30" fillId="11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/>
    <xf numFmtId="0" fontId="9" fillId="12" borderId="20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2" borderId="20" applyNumberFormat="0" applyFont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2" borderId="20" applyNumberFormat="0" applyFont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2" borderId="20" applyNumberFormat="0" applyFont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8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2" borderId="20" applyNumberFormat="0" applyFont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2" borderId="20" applyNumberFormat="0" applyFont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2" borderId="2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2" borderId="2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2" borderId="20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2" fillId="0" borderId="0"/>
    <xf numFmtId="0" fontId="15" fillId="0" borderId="0"/>
    <xf numFmtId="165" fontId="15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11" fillId="2" borderId="2" xfId="0" applyFont="1" applyFill="1" applyBorder="1" applyAlignment="1">
      <alignment horizontal="justify" vertical="justify"/>
    </xf>
    <xf numFmtId="0" fontId="13" fillId="3" borderId="2" xfId="0" applyFont="1" applyFill="1" applyBorder="1" applyAlignment="1">
      <alignment horizontal="justify" vertical="justify"/>
    </xf>
    <xf numFmtId="0" fontId="12" fillId="4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justify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6" xfId="0" applyFont="1" applyFill="1" applyBorder="1"/>
    <xf numFmtId="3" fontId="0" fillId="5" borderId="5" xfId="0" applyNumberForma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0" fontId="13" fillId="3" borderId="6" xfId="0" applyFont="1" applyFill="1" applyBorder="1"/>
    <xf numFmtId="0" fontId="11" fillId="2" borderId="6" xfId="0" applyFont="1" applyFill="1" applyBorder="1" applyAlignment="1">
      <alignment vertical="justify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2" xfId="0" applyFont="1" applyBorder="1" applyAlignment="1">
      <alignment horizontal="justify" vertical="justify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5" fillId="0" borderId="0" xfId="0" applyFont="1"/>
    <xf numFmtId="3" fontId="0" fillId="0" borderId="3" xfId="0" applyNumberFormat="1" applyBorder="1" applyAlignment="1">
      <alignment horizontal="center" vertical="center" wrapText="1"/>
    </xf>
    <xf numFmtId="0" fontId="0" fillId="0" borderId="5" xfId="0" applyBorder="1"/>
    <xf numFmtId="3" fontId="0" fillId="0" borderId="7" xfId="0" applyNumberFormat="1" applyBorder="1" applyAlignment="1">
      <alignment vertical="center" wrapText="1"/>
    </xf>
    <xf numFmtId="0" fontId="16" fillId="0" borderId="9" xfId="0" applyFont="1" applyBorder="1" applyAlignment="1">
      <alignment vertical="justify"/>
    </xf>
    <xf numFmtId="0" fontId="15" fillId="0" borderId="6" xfId="0" applyFont="1" applyBorder="1" applyAlignment="1">
      <alignment vertical="justify"/>
    </xf>
    <xf numFmtId="0" fontId="14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justify"/>
    </xf>
    <xf numFmtId="0" fontId="16" fillId="0" borderId="6" xfId="0" applyFont="1" applyBorder="1" applyAlignment="1">
      <alignment horizontal="left" vertical="justify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top" wrapText="1"/>
    </xf>
    <xf numFmtId="0" fontId="14" fillId="4" borderId="5" xfId="0" applyFont="1" applyFill="1" applyBorder="1" applyAlignment="1">
      <alignment horizontal="right" vertical="center" wrapText="1"/>
    </xf>
    <xf numFmtId="0" fontId="15" fillId="0" borderId="6" xfId="0" applyFont="1" applyBorder="1" applyAlignment="1">
      <alignment vertical="top"/>
    </xf>
    <xf numFmtId="3" fontId="0" fillId="37" borderId="3" xfId="0" applyNumberFormat="1" applyFill="1" applyBorder="1" applyAlignment="1">
      <alignment horizontal="center" vertical="center" wrapText="1"/>
    </xf>
    <xf numFmtId="3" fontId="0" fillId="38" borderId="5" xfId="0" applyNumberFormat="1" applyFill="1" applyBorder="1" applyAlignment="1">
      <alignment horizontal="right" vertical="center" wrapText="1"/>
    </xf>
    <xf numFmtId="3" fontId="0" fillId="38" borderId="5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16" fillId="0" borderId="5" xfId="0" applyFont="1" applyBorder="1" applyAlignment="1">
      <alignment vertical="justify"/>
    </xf>
    <xf numFmtId="3" fontId="0" fillId="0" borderId="5" xfId="0" applyNumberFormat="1" applyBorder="1"/>
    <xf numFmtId="3" fontId="14" fillId="0" borderId="8" xfId="0" applyNumberFormat="1" applyFont="1" applyBorder="1" applyAlignment="1">
      <alignment horizontal="center" vertical="center" wrapText="1"/>
    </xf>
    <xf numFmtId="3" fontId="0" fillId="0" borderId="30" xfId="0" applyNumberFormat="1" applyBorder="1" applyAlignment="1">
      <alignment horizontal="right" vertical="center" wrapText="1"/>
    </xf>
    <xf numFmtId="0" fontId="16" fillId="0" borderId="6" xfId="0" applyFont="1" applyBorder="1" applyAlignment="1">
      <alignment vertical="justify"/>
    </xf>
    <xf numFmtId="0" fontId="15" fillId="0" borderId="6" xfId="0" applyFont="1" applyBorder="1"/>
    <xf numFmtId="3" fontId="0" fillId="0" borderId="5" xfId="0" applyNumberFormat="1" applyBorder="1" applyAlignment="1">
      <alignment horizontal="right" vertical="center" wrapText="1"/>
    </xf>
    <xf numFmtId="3" fontId="0" fillId="37" borderId="5" xfId="0" applyNumberForma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3" fontId="0" fillId="37" borderId="5" xfId="0" applyNumberFormat="1" applyFill="1" applyBorder="1" applyAlignment="1">
      <alignment horizontal="right" vertical="center" wrapText="1"/>
    </xf>
    <xf numFmtId="3" fontId="0" fillId="38" borderId="3" xfId="0" applyNumberFormat="1" applyFill="1" applyBorder="1" applyAlignment="1">
      <alignment horizontal="right" vertical="center" wrapText="1"/>
    </xf>
    <xf numFmtId="3" fontId="14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6" fillId="0" borderId="2" xfId="0" applyFont="1" applyBorder="1" applyAlignment="1">
      <alignment vertical="justify"/>
    </xf>
    <xf numFmtId="0" fontId="16" fillId="38" borderId="4" xfId="0" applyFont="1" applyFill="1" applyBorder="1" applyAlignment="1">
      <alignment vertical="justify"/>
    </xf>
    <xf numFmtId="0" fontId="14" fillId="0" borderId="0" xfId="0" applyFont="1" applyAlignment="1">
      <alignment horizontal="center"/>
    </xf>
    <xf numFmtId="3" fontId="0" fillId="0" borderId="0" xfId="0" applyNumberFormat="1"/>
    <xf numFmtId="0" fontId="37" fillId="0" borderId="5" xfId="0" applyFont="1" applyBorder="1" applyAlignment="1">
      <alignment horizontal="center"/>
    </xf>
    <xf numFmtId="0" fontId="38" fillId="39" borderId="5" xfId="0" applyFont="1" applyFill="1" applyBorder="1" applyAlignment="1">
      <alignment horizontal="center"/>
    </xf>
    <xf numFmtId="0" fontId="39" fillId="0" borderId="5" xfId="0" applyFont="1" applyBorder="1"/>
    <xf numFmtId="3" fontId="39" fillId="0" borderId="5" xfId="0" applyNumberFormat="1" applyFont="1" applyBorder="1" applyAlignment="1">
      <alignment horizontal="right" vertical="center" wrapText="1"/>
    </xf>
    <xf numFmtId="3" fontId="40" fillId="39" borderId="5" xfId="0" applyNumberFormat="1" applyFont="1" applyFill="1" applyBorder="1" applyAlignment="1">
      <alignment horizontal="right" vertical="center" wrapText="1"/>
    </xf>
    <xf numFmtId="0" fontId="37" fillId="0" borderId="5" xfId="0" applyFont="1" applyBorder="1" applyAlignment="1">
      <alignment horizontal="right"/>
    </xf>
    <xf numFmtId="3" fontId="37" fillId="0" borderId="5" xfId="0" applyNumberFormat="1" applyFont="1" applyBorder="1" applyAlignment="1">
      <alignment horizontal="right" vertical="center" wrapText="1"/>
    </xf>
    <xf numFmtId="3" fontId="38" fillId="39" borderId="5" xfId="0" applyNumberFormat="1" applyFont="1" applyFill="1" applyBorder="1" applyAlignment="1">
      <alignment horizontal="right" vertical="center" wrapText="1"/>
    </xf>
    <xf numFmtId="0" fontId="39" fillId="0" borderId="0" xfId="0" applyFont="1"/>
    <xf numFmtId="3" fontId="14" fillId="40" borderId="5" xfId="0" applyNumberFormat="1" applyFont="1" applyFill="1" applyBorder="1" applyAlignment="1">
      <alignment horizontal="center" vertical="center" wrapText="1"/>
    </xf>
    <xf numFmtId="0" fontId="14" fillId="40" borderId="10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justify" wrapText="1"/>
    </xf>
    <xf numFmtId="0" fontId="14" fillId="5" borderId="6" xfId="0" applyFont="1" applyFill="1" applyBorder="1" applyAlignment="1">
      <alignment wrapText="1"/>
    </xf>
    <xf numFmtId="0" fontId="11" fillId="41" borderId="2" xfId="0" applyFont="1" applyFill="1" applyBorder="1" applyAlignment="1">
      <alignment horizontal="justify" vertical="justify"/>
    </xf>
    <xf numFmtId="0" fontId="41" fillId="41" borderId="2" xfId="0" applyFont="1" applyFill="1" applyBorder="1" applyAlignment="1">
      <alignment horizontal="justify" vertical="justify"/>
    </xf>
    <xf numFmtId="0" fontId="42" fillId="0" borderId="2" xfId="0" applyFont="1" applyBorder="1" applyAlignment="1">
      <alignment horizontal="justify" vertical="justify"/>
    </xf>
    <xf numFmtId="0" fontId="42" fillId="0" borderId="2" xfId="0" applyFont="1" applyBorder="1" applyAlignment="1">
      <alignment horizontal="left" vertical="justify"/>
    </xf>
    <xf numFmtId="0" fontId="42" fillId="0" borderId="6" xfId="0" applyFont="1" applyBorder="1" applyAlignment="1">
      <alignment horizontal="left" vertical="justify"/>
    </xf>
    <xf numFmtId="0" fontId="41" fillId="41" borderId="6" xfId="0" applyFont="1" applyFill="1" applyBorder="1" applyAlignment="1">
      <alignment vertical="justify"/>
    </xf>
    <xf numFmtId="3" fontId="14" fillId="41" borderId="5" xfId="0" applyNumberFormat="1" applyFont="1" applyFill="1" applyBorder="1" applyAlignment="1">
      <alignment horizontal="center" vertical="center" wrapText="1"/>
    </xf>
    <xf numFmtId="0" fontId="14" fillId="41" borderId="3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1" fillId="41" borderId="6" xfId="0" applyFont="1" applyFill="1" applyBorder="1" applyAlignment="1">
      <alignment vertical="justify"/>
    </xf>
    <xf numFmtId="0" fontId="41" fillId="40" borderId="6" xfId="0" applyFont="1" applyFill="1" applyBorder="1" applyAlignment="1">
      <alignment vertical="justify"/>
    </xf>
    <xf numFmtId="0" fontId="16" fillId="0" borderId="4" xfId="0" applyFont="1" applyBorder="1" applyAlignment="1">
      <alignment vertical="justify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10" fillId="45" borderId="5" xfId="0" applyNumberFormat="1" applyFont="1" applyFill="1" applyBorder="1" applyAlignment="1">
      <alignment horizontal="center" vertical="center" wrapText="1"/>
    </xf>
    <xf numFmtId="3" fontId="10" fillId="46" borderId="5" xfId="0" applyNumberFormat="1" applyFont="1" applyFill="1" applyBorder="1" applyAlignment="1">
      <alignment horizontal="center" vertical="center" wrapText="1"/>
    </xf>
    <xf numFmtId="3" fontId="10" fillId="44" borderId="5" xfId="0" applyNumberFormat="1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vertical="center"/>
    </xf>
    <xf numFmtId="0" fontId="51" fillId="0" borderId="0" xfId="0" applyFont="1"/>
    <xf numFmtId="0" fontId="53" fillId="0" borderId="0" xfId="0" applyFont="1" applyAlignment="1">
      <alignment vertical="top" wrapText="1"/>
    </xf>
    <xf numFmtId="0" fontId="53" fillId="0" borderId="33" xfId="0" applyFont="1" applyBorder="1" applyAlignment="1">
      <alignment vertical="top" wrapText="1"/>
    </xf>
    <xf numFmtId="0" fontId="54" fillId="0" borderId="5" xfId="0" applyFont="1" applyBorder="1" applyAlignment="1">
      <alignment vertical="center"/>
    </xf>
    <xf numFmtId="167" fontId="51" fillId="0" borderId="5" xfId="3318" applyNumberFormat="1" applyFont="1" applyFill="1" applyBorder="1" applyAlignment="1">
      <alignment horizontal="center" vertical="center"/>
    </xf>
    <xf numFmtId="169" fontId="51" fillId="42" borderId="5" xfId="0" applyNumberFormat="1" applyFont="1" applyFill="1" applyBorder="1" applyAlignment="1">
      <alignment horizontal="center" vertical="center" wrapText="1"/>
    </xf>
    <xf numFmtId="9" fontId="51" fillId="42" borderId="5" xfId="0" applyNumberFormat="1" applyFont="1" applyFill="1" applyBorder="1" applyAlignment="1">
      <alignment horizontal="center" vertical="center" wrapText="1"/>
    </xf>
    <xf numFmtId="169" fontId="51" fillId="0" borderId="5" xfId="0" applyNumberFormat="1" applyFont="1" applyBorder="1" applyAlignment="1">
      <alignment horizontal="center" vertical="center"/>
    </xf>
    <xf numFmtId="0" fontId="55" fillId="0" borderId="5" xfId="3319" applyFont="1" applyBorder="1" applyAlignment="1">
      <alignment wrapText="1"/>
    </xf>
    <xf numFmtId="3" fontId="51" fillId="0" borderId="0" xfId="0" applyNumberFormat="1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10" fillId="42" borderId="5" xfId="0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168" fontId="51" fillId="0" borderId="5" xfId="3317" applyNumberFormat="1" applyFont="1" applyBorder="1" applyAlignment="1">
      <alignment horizontal="center" vertical="center"/>
    </xf>
    <xf numFmtId="170" fontId="51" fillId="0" borderId="5" xfId="3317" applyNumberFormat="1" applyFont="1" applyBorder="1" applyAlignment="1">
      <alignment horizontal="center" vertical="center" wrapText="1"/>
    </xf>
    <xf numFmtId="0" fontId="52" fillId="43" borderId="5" xfId="0" applyFont="1" applyFill="1" applyBorder="1" applyAlignment="1">
      <alignment horizontal="center" vertical="center"/>
    </xf>
    <xf numFmtId="167" fontId="51" fillId="0" borderId="5" xfId="3317" applyNumberFormat="1" applyFont="1" applyBorder="1" applyAlignment="1">
      <alignment vertical="center"/>
    </xf>
    <xf numFmtId="0" fontId="51" fillId="0" borderId="39" xfId="0" applyFont="1" applyBorder="1" applyAlignment="1">
      <alignment horizontal="center" vertical="center"/>
    </xf>
    <xf numFmtId="168" fontId="51" fillId="0" borderId="39" xfId="3317" applyNumberFormat="1" applyFont="1" applyBorder="1" applyAlignment="1">
      <alignment horizontal="center" vertical="center"/>
    </xf>
    <xf numFmtId="9" fontId="51" fillId="42" borderId="39" xfId="0" applyNumberFormat="1" applyFont="1" applyFill="1" applyBorder="1" applyAlignment="1">
      <alignment horizontal="center" vertical="center" wrapText="1"/>
    </xf>
    <xf numFmtId="170" fontId="51" fillId="0" borderId="39" xfId="3317" applyNumberFormat="1" applyFont="1" applyBorder="1" applyAlignment="1">
      <alignment horizontal="center" vertical="center" wrapText="1"/>
    </xf>
    <xf numFmtId="0" fontId="47" fillId="43" borderId="47" xfId="0" applyFont="1" applyFill="1" applyBorder="1" applyAlignment="1">
      <alignment vertical="center" wrapText="1"/>
    </xf>
    <xf numFmtId="0" fontId="47" fillId="38" borderId="48" xfId="0" applyFont="1" applyFill="1" applyBorder="1" applyAlignment="1">
      <alignment horizontal="center" vertical="center" wrapText="1"/>
    </xf>
    <xf numFmtId="0" fontId="47" fillId="43" borderId="22" xfId="0" applyFont="1" applyFill="1" applyBorder="1" applyAlignment="1">
      <alignment horizontal="center" vertical="center" wrapText="1"/>
    </xf>
    <xf numFmtId="0" fontId="15" fillId="0" borderId="0" xfId="3320"/>
    <xf numFmtId="0" fontId="56" fillId="0" borderId="0" xfId="3320" applyFont="1"/>
    <xf numFmtId="171" fontId="56" fillId="0" borderId="49" xfId="3321" applyNumberFormat="1" applyFont="1" applyFill="1" applyBorder="1"/>
    <xf numFmtId="165" fontId="15" fillId="0" borderId="0" xfId="3320" applyNumberFormat="1"/>
    <xf numFmtId="0" fontId="45" fillId="0" borderId="0" xfId="3320" applyFont="1"/>
    <xf numFmtId="165" fontId="45" fillId="0" borderId="0" xfId="3320" applyNumberFormat="1" applyFont="1"/>
    <xf numFmtId="0" fontId="37" fillId="0" borderId="0" xfId="3320" applyFont="1"/>
    <xf numFmtId="0" fontId="39" fillId="0" borderId="0" xfId="3320" applyFont="1"/>
    <xf numFmtId="171" fontId="56" fillId="42" borderId="49" xfId="3321" applyNumberFormat="1" applyFont="1" applyFill="1" applyBorder="1"/>
    <xf numFmtId="171" fontId="56" fillId="42" borderId="50" xfId="3321" applyNumberFormat="1" applyFont="1" applyFill="1" applyBorder="1"/>
    <xf numFmtId="171" fontId="56" fillId="0" borderId="51" xfId="3321" applyNumberFormat="1" applyFont="1" applyFill="1" applyBorder="1"/>
    <xf numFmtId="171" fontId="15" fillId="0" borderId="5" xfId="3321" applyNumberFormat="1" applyFont="1" applyFill="1" applyBorder="1"/>
    <xf numFmtId="171" fontId="15" fillId="0" borderId="4" xfId="3321" applyNumberFormat="1" applyFont="1" applyFill="1" applyBorder="1" applyAlignment="1">
      <alignment horizontal="center" vertical="center"/>
    </xf>
    <xf numFmtId="171" fontId="15" fillId="0" borderId="0" xfId="3320" applyNumberFormat="1"/>
    <xf numFmtId="171" fontId="14" fillId="0" borderId="5" xfId="3321" applyNumberFormat="1" applyFont="1" applyFill="1" applyBorder="1"/>
    <xf numFmtId="171" fontId="15" fillId="0" borderId="4" xfId="3321" applyNumberFormat="1" applyFont="1" applyFill="1" applyBorder="1"/>
    <xf numFmtId="171" fontId="15" fillId="0" borderId="0" xfId="3321" applyNumberFormat="1" applyFont="1" applyFill="1" applyBorder="1" applyAlignment="1">
      <alignment horizontal="center" vertical="center"/>
    </xf>
    <xf numFmtId="171" fontId="15" fillId="0" borderId="39" xfId="3321" applyNumberFormat="1" applyFont="1" applyFill="1" applyBorder="1"/>
    <xf numFmtId="0" fontId="58" fillId="43" borderId="47" xfId="3320" applyFont="1" applyFill="1" applyBorder="1" applyAlignment="1">
      <alignment horizontal="center" vertical="center"/>
    </xf>
    <xf numFmtId="0" fontId="58" fillId="43" borderId="55" xfId="3320" applyFont="1" applyFill="1" applyBorder="1" applyAlignment="1">
      <alignment horizontal="center" vertical="center"/>
    </xf>
    <xf numFmtId="0" fontId="58" fillId="43" borderId="49" xfId="3320" applyFont="1" applyFill="1" applyBorder="1" applyAlignment="1">
      <alignment horizontal="center" vertical="center"/>
    </xf>
    <xf numFmtId="0" fontId="59" fillId="43" borderId="47" xfId="3320" applyFont="1" applyFill="1" applyBorder="1" applyAlignment="1">
      <alignment horizontal="center" vertical="center"/>
    </xf>
    <xf numFmtId="0" fontId="56" fillId="0" borderId="0" xfId="3320" applyFont="1" applyAlignment="1">
      <alignment horizontal="center"/>
    </xf>
    <xf numFmtId="0" fontId="15" fillId="0" borderId="0" xfId="3320" applyAlignment="1">
      <alignment horizontal="center"/>
    </xf>
    <xf numFmtId="0" fontId="1" fillId="0" borderId="56" xfId="3322" applyBorder="1" applyAlignment="1">
      <alignment horizontal="center" wrapText="1"/>
    </xf>
    <xf numFmtId="0" fontId="57" fillId="42" borderId="29" xfId="3320" applyFont="1" applyFill="1" applyBorder="1" applyAlignment="1">
      <alignment horizontal="center"/>
    </xf>
    <xf numFmtId="0" fontId="58" fillId="43" borderId="50" xfId="3320" applyFont="1" applyFill="1" applyBorder="1" applyAlignment="1">
      <alignment horizontal="center" vertical="center"/>
    </xf>
    <xf numFmtId="0" fontId="1" fillId="0" borderId="57" xfId="3322" applyBorder="1" applyAlignment="1">
      <alignment horizontal="center" wrapText="1"/>
    </xf>
    <xf numFmtId="0" fontId="1" fillId="0" borderId="58" xfId="3322" applyBorder="1" applyAlignment="1">
      <alignment horizontal="center" wrapText="1"/>
    </xf>
    <xf numFmtId="0" fontId="15" fillId="0" borderId="54" xfId="3320" applyBorder="1" applyAlignment="1">
      <alignment horizontal="center" wrapText="1"/>
    </xf>
    <xf numFmtId="0" fontId="15" fillId="0" borderId="53" xfId="3320" applyBorder="1" applyAlignment="1">
      <alignment horizontal="center" wrapText="1"/>
    </xf>
    <xf numFmtId="0" fontId="15" fillId="0" borderId="52" xfId="3320" applyBorder="1" applyAlignment="1">
      <alignment wrapText="1"/>
    </xf>
    <xf numFmtId="0" fontId="47" fillId="43" borderId="5" xfId="0" applyFont="1" applyFill="1" applyBorder="1" applyAlignment="1">
      <alignment horizontal="left" vertical="center" indent="10"/>
    </xf>
    <xf numFmtId="0" fontId="47" fillId="43" borderId="5" xfId="0" applyFont="1" applyFill="1" applyBorder="1" applyAlignment="1">
      <alignment horizontal="left" vertical="center" wrapText="1" indent="10"/>
    </xf>
    <xf numFmtId="0" fontId="37" fillId="0" borderId="0" xfId="0" applyFont="1" applyAlignment="1">
      <alignment horizontal="center"/>
    </xf>
    <xf numFmtId="166" fontId="14" fillId="40" borderId="11" xfId="0" applyNumberFormat="1" applyFont="1" applyFill="1" applyBorder="1" applyAlignment="1">
      <alignment horizontal="center" vertical="center" wrapText="1"/>
    </xf>
    <xf numFmtId="166" fontId="14" fillId="40" borderId="12" xfId="0" applyNumberFormat="1" applyFont="1" applyFill="1" applyBorder="1" applyAlignment="1">
      <alignment horizontal="center" vertical="center" wrapText="1"/>
    </xf>
    <xf numFmtId="0" fontId="12" fillId="41" borderId="3" xfId="0" applyFont="1" applyFill="1" applyBorder="1" applyAlignment="1">
      <alignment horizontal="center" vertical="center"/>
    </xf>
    <xf numFmtId="0" fontId="12" fillId="41" borderId="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14" fontId="36" fillId="0" borderId="27" xfId="0" applyNumberFormat="1" applyFont="1" applyBorder="1" applyAlignment="1">
      <alignment horizontal="center" vertical="center"/>
    </xf>
    <xf numFmtId="17" fontId="12" fillId="2" borderId="3" xfId="0" applyNumberFormat="1" applyFont="1" applyFill="1" applyBorder="1" applyAlignment="1">
      <alignment horizontal="center" vertical="center"/>
    </xf>
    <xf numFmtId="17" fontId="12" fillId="2" borderId="4" xfId="0" applyNumberFormat="1" applyFont="1" applyFill="1" applyBorder="1" applyAlignment="1">
      <alignment horizontal="center" vertical="center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6" fillId="0" borderId="22" xfId="3320" applyFont="1" applyBorder="1" applyAlignment="1">
      <alignment horizontal="center"/>
    </xf>
    <xf numFmtId="0" fontId="56" fillId="0" borderId="23" xfId="3320" applyFont="1" applyBorder="1" applyAlignment="1">
      <alignment horizontal="center"/>
    </xf>
    <xf numFmtId="0" fontId="56" fillId="0" borderId="24" xfId="3320" applyFont="1" applyBorder="1" applyAlignment="1">
      <alignment horizontal="center"/>
    </xf>
    <xf numFmtId="0" fontId="56" fillId="0" borderId="41" xfId="3320" applyFont="1" applyBorder="1" applyAlignment="1">
      <alignment horizontal="center"/>
    </xf>
    <xf numFmtId="0" fontId="56" fillId="0" borderId="42" xfId="3320" applyFont="1" applyBorder="1" applyAlignment="1">
      <alignment horizontal="center"/>
    </xf>
    <xf numFmtId="0" fontId="56" fillId="0" borderId="1" xfId="3320" applyFont="1" applyBorder="1" applyAlignment="1">
      <alignment horizontal="center"/>
    </xf>
    <xf numFmtId="0" fontId="56" fillId="0" borderId="0" xfId="3320" applyFont="1" applyBorder="1" applyAlignment="1">
      <alignment horizontal="center"/>
    </xf>
    <xf numFmtId="0" fontId="56" fillId="0" borderId="44" xfId="3320" applyFont="1" applyBorder="1" applyAlignment="1">
      <alignment horizontal="center"/>
    </xf>
    <xf numFmtId="0" fontId="56" fillId="0" borderId="45" xfId="3320" applyFont="1" applyBorder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51" fillId="0" borderId="5" xfId="0" applyFont="1" applyBorder="1" applyAlignment="1">
      <alignment horizontal="left" vertical="center"/>
    </xf>
    <xf numFmtId="0" fontId="36" fillId="42" borderId="5" xfId="0" applyFont="1" applyFill="1" applyBorder="1" applyAlignment="1">
      <alignment horizontal="center" vertical="center"/>
    </xf>
    <xf numFmtId="0" fontId="51" fillId="0" borderId="5" xfId="0" applyFont="1" applyBorder="1" applyAlignment="1" applyProtection="1">
      <alignment horizontal="left" vertical="center" wrapText="1"/>
      <protection locked="0"/>
    </xf>
    <xf numFmtId="0" fontId="51" fillId="0" borderId="7" xfId="0" applyFont="1" applyBorder="1" applyAlignment="1" applyProtection="1">
      <alignment horizontal="left" vertical="center" wrapText="1"/>
      <protection locked="0"/>
    </xf>
    <xf numFmtId="0" fontId="45" fillId="0" borderId="5" xfId="0" applyFont="1" applyBorder="1" applyAlignment="1">
      <alignment horizontal="center"/>
    </xf>
    <xf numFmtId="0" fontId="47" fillId="43" borderId="5" xfId="0" applyFont="1" applyFill="1" applyBorder="1" applyAlignment="1">
      <alignment horizontal="left" vertical="center" wrapText="1" indent="10"/>
    </xf>
    <xf numFmtId="0" fontId="47" fillId="43" borderId="5" xfId="0" applyFont="1" applyFill="1" applyBorder="1" applyAlignment="1">
      <alignment horizontal="center" vertical="center" wrapText="1"/>
    </xf>
    <xf numFmtId="0" fontId="47" fillId="43" borderId="5" xfId="0" applyFont="1" applyFill="1" applyBorder="1" applyAlignment="1">
      <alignment horizontal="center" vertical="center"/>
    </xf>
    <xf numFmtId="0" fontId="46" fillId="38" borderId="3" xfId="0" applyFont="1" applyFill="1" applyBorder="1" applyAlignment="1">
      <alignment horizontal="center" vertical="top" wrapText="1"/>
    </xf>
    <xf numFmtId="0" fontId="46" fillId="38" borderId="40" xfId="0" applyFont="1" applyFill="1" applyBorder="1" applyAlignment="1">
      <alignment horizontal="center" vertical="top" wrapText="1"/>
    </xf>
    <xf numFmtId="0" fontId="46" fillId="38" borderId="4" xfId="0" applyFont="1" applyFill="1" applyBorder="1" applyAlignment="1">
      <alignment horizontal="center" vertical="top" wrapText="1"/>
    </xf>
    <xf numFmtId="0" fontId="47" fillId="43" borderId="3" xfId="0" applyFont="1" applyFill="1" applyBorder="1" applyAlignment="1">
      <alignment horizontal="center" vertical="center" wrapText="1"/>
    </xf>
    <xf numFmtId="0" fontId="47" fillId="43" borderId="40" xfId="0" applyFont="1" applyFill="1" applyBorder="1" applyAlignment="1">
      <alignment horizontal="center" vertical="center" wrapText="1"/>
    </xf>
    <xf numFmtId="0" fontId="47" fillId="43" borderId="4" xfId="0" applyFont="1" applyFill="1" applyBorder="1" applyAlignment="1">
      <alignment horizontal="center" vertical="center" wrapText="1"/>
    </xf>
    <xf numFmtId="168" fontId="48" fillId="5" borderId="5" xfId="3317" applyNumberFormat="1" applyFont="1" applyFill="1" applyBorder="1" applyAlignment="1">
      <alignment horizontal="center" vertical="center" wrapText="1"/>
    </xf>
    <xf numFmtId="0" fontId="10" fillId="42" borderId="5" xfId="0" applyFont="1" applyFill="1" applyBorder="1" applyAlignment="1">
      <alignment horizontal="right" vertical="center"/>
    </xf>
    <xf numFmtId="3" fontId="10" fillId="42" borderId="3" xfId="0" applyNumberFormat="1" applyFont="1" applyFill="1" applyBorder="1" applyAlignment="1">
      <alignment horizontal="center" vertical="center" wrapText="1"/>
    </xf>
    <xf numFmtId="3" fontId="10" fillId="42" borderId="4" xfId="0" applyNumberFormat="1" applyFont="1" applyFill="1" applyBorder="1" applyAlignment="1">
      <alignment horizontal="center" vertical="center" wrapText="1"/>
    </xf>
    <xf numFmtId="0" fontId="47" fillId="38" borderId="40" xfId="0" applyFont="1" applyFill="1" applyBorder="1" applyAlignment="1">
      <alignment horizontal="center" vertical="top" wrapText="1"/>
    </xf>
    <xf numFmtId="0" fontId="47" fillId="38" borderId="4" xfId="0" applyFont="1" applyFill="1" applyBorder="1" applyAlignment="1">
      <alignment horizontal="center" vertical="top" wrapText="1"/>
    </xf>
    <xf numFmtId="168" fontId="49" fillId="43" borderId="5" xfId="3317" applyNumberFormat="1" applyFont="1" applyFill="1" applyBorder="1" applyAlignment="1">
      <alignment horizontal="center" vertical="center" wrapText="1"/>
    </xf>
    <xf numFmtId="9" fontId="50" fillId="43" borderId="5" xfId="0" applyNumberFormat="1" applyFont="1" applyFill="1" applyBorder="1" applyAlignment="1">
      <alignment horizontal="center" vertical="center" wrapText="1"/>
    </xf>
    <xf numFmtId="3" fontId="50" fillId="43" borderId="5" xfId="0" applyNumberFormat="1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47" fillId="43" borderId="3" xfId="0" applyFont="1" applyFill="1" applyBorder="1" applyAlignment="1">
      <alignment horizontal="center" vertical="center"/>
    </xf>
    <xf numFmtId="0" fontId="47" fillId="43" borderId="40" xfId="0" applyFont="1" applyFill="1" applyBorder="1" applyAlignment="1">
      <alignment horizontal="center" vertical="center"/>
    </xf>
    <xf numFmtId="0" fontId="47" fillId="43" borderId="4" xfId="0" applyFont="1" applyFill="1" applyBorder="1" applyAlignment="1">
      <alignment horizontal="center" vertical="center"/>
    </xf>
    <xf numFmtId="167" fontId="51" fillId="42" borderId="3" xfId="3318" applyNumberFormat="1" applyFont="1" applyFill="1" applyBorder="1" applyAlignment="1">
      <alignment horizontal="center" vertical="center"/>
    </xf>
    <xf numFmtId="167" fontId="51" fillId="42" borderId="40" xfId="3318" applyNumberFormat="1" applyFont="1" applyFill="1" applyBorder="1" applyAlignment="1">
      <alignment horizontal="center" vertical="center"/>
    </xf>
    <xf numFmtId="167" fontId="51" fillId="42" borderId="4" xfId="3318" applyNumberFormat="1" applyFont="1" applyFill="1" applyBorder="1" applyAlignment="1">
      <alignment horizontal="center" vertical="center"/>
    </xf>
    <xf numFmtId="0" fontId="46" fillId="42" borderId="3" xfId="0" applyFont="1" applyFill="1" applyBorder="1" applyAlignment="1">
      <alignment horizontal="center" vertical="center" wrapText="1"/>
    </xf>
    <xf numFmtId="0" fontId="46" fillId="42" borderId="40" xfId="0" applyFont="1" applyFill="1" applyBorder="1" applyAlignment="1">
      <alignment horizontal="center" vertical="center" wrapText="1"/>
    </xf>
    <xf numFmtId="0" fontId="46" fillId="42" borderId="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14" fontId="45" fillId="0" borderId="3" xfId="0" applyNumberFormat="1" applyFont="1" applyBorder="1" applyAlignment="1">
      <alignment horizontal="left" vertical="center"/>
    </xf>
    <xf numFmtId="14" fontId="45" fillId="0" borderId="4" xfId="0" applyNumberFormat="1" applyFont="1" applyBorder="1" applyAlignment="1">
      <alignment horizontal="left" vertical="center"/>
    </xf>
    <xf numFmtId="49" fontId="45" fillId="0" borderId="3" xfId="0" applyNumberFormat="1" applyFont="1" applyBorder="1" applyAlignment="1">
      <alignment horizontal="left" vertical="center"/>
    </xf>
    <xf numFmtId="49" fontId="45" fillId="0" borderId="4" xfId="0" applyNumberFormat="1" applyFont="1" applyBorder="1" applyAlignment="1">
      <alignment horizontal="left" vertical="center"/>
    </xf>
    <xf numFmtId="0" fontId="45" fillId="0" borderId="3" xfId="0" applyNumberFormat="1" applyFont="1" applyBorder="1" applyAlignment="1">
      <alignment horizontal="left" vertical="center"/>
    </xf>
    <xf numFmtId="0" fontId="45" fillId="0" borderId="4" xfId="0" applyNumberFormat="1" applyFont="1" applyBorder="1" applyAlignment="1">
      <alignment horizontal="left" vertical="center"/>
    </xf>
    <xf numFmtId="0" fontId="45" fillId="0" borderId="41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7" fillId="43" borderId="42" xfId="0" applyFont="1" applyFill="1" applyBorder="1" applyAlignment="1">
      <alignment horizontal="center" vertical="center"/>
    </xf>
    <xf numFmtId="0" fontId="47" fillId="43" borderId="43" xfId="0" applyFont="1" applyFill="1" applyBorder="1" applyAlignment="1">
      <alignment horizontal="center" vertical="center"/>
    </xf>
    <xf numFmtId="0" fontId="47" fillId="43" borderId="0" xfId="0" applyFont="1" applyFill="1" applyAlignment="1">
      <alignment horizontal="center" vertical="center"/>
    </xf>
    <xf numFmtId="0" fontId="47" fillId="43" borderId="31" xfId="0" applyFont="1" applyFill="1" applyBorder="1" applyAlignment="1">
      <alignment horizontal="center" vertical="center"/>
    </xf>
    <xf numFmtId="0" fontId="47" fillId="43" borderId="45" xfId="0" applyFont="1" applyFill="1" applyBorder="1" applyAlignment="1">
      <alignment horizontal="center" vertical="center"/>
    </xf>
    <xf numFmtId="0" fontId="47" fillId="43" borderId="46" xfId="0" applyFont="1" applyFill="1" applyBorder="1" applyAlignment="1">
      <alignment horizontal="center" vertical="center"/>
    </xf>
    <xf numFmtId="0" fontId="47" fillId="43" borderId="22" xfId="0" applyFont="1" applyFill="1" applyBorder="1" applyAlignment="1">
      <alignment horizontal="center" vertical="center" wrapText="1"/>
    </xf>
    <xf numFmtId="0" fontId="47" fillId="43" borderId="24" xfId="0" applyFont="1" applyFill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7" fillId="38" borderId="27" xfId="0" applyFont="1" applyFill="1" applyBorder="1" applyAlignment="1">
      <alignment horizontal="center" vertical="center" wrapText="1"/>
    </xf>
    <xf numFmtId="0" fontId="47" fillId="38" borderId="29" xfId="0" applyFont="1" applyFill="1" applyBorder="1" applyAlignment="1">
      <alignment horizontal="center" vertical="center" wrapText="1"/>
    </xf>
    <xf numFmtId="0" fontId="56" fillId="0" borderId="61" xfId="3320" applyFont="1" applyBorder="1" applyAlignment="1">
      <alignment horizontal="left" vertical="top"/>
    </xf>
    <xf numFmtId="0" fontId="56" fillId="0" borderId="62" xfId="3320" applyFont="1" applyBorder="1" applyAlignment="1">
      <alignment horizontal="left" vertical="top"/>
    </xf>
    <xf numFmtId="0" fontId="56" fillId="0" borderId="44" xfId="3320" applyFont="1" applyBorder="1" applyAlignment="1">
      <alignment horizontal="left" vertical="top"/>
    </xf>
    <xf numFmtId="0" fontId="56" fillId="0" borderId="46" xfId="3320" applyFont="1" applyBorder="1" applyAlignment="1">
      <alignment horizontal="left" vertical="top"/>
    </xf>
    <xf numFmtId="0" fontId="56" fillId="0" borderId="59" xfId="3320" applyFont="1" applyBorder="1" applyAlignment="1">
      <alignment horizontal="left" vertical="top"/>
    </xf>
    <xf numFmtId="0" fontId="56" fillId="0" borderId="60" xfId="3320" applyFont="1" applyBorder="1" applyAlignment="1">
      <alignment horizontal="left" vertical="top"/>
    </xf>
    <xf numFmtId="0" fontId="56" fillId="0" borderId="6" xfId="3320" applyFont="1" applyBorder="1" applyAlignment="1">
      <alignment horizontal="left" vertical="top"/>
    </xf>
    <xf numFmtId="0" fontId="56" fillId="0" borderId="51" xfId="3320" applyFont="1" applyBorder="1" applyAlignment="1">
      <alignment horizontal="left" vertical="top"/>
    </xf>
  </cellXfs>
  <cellStyles count="3323">
    <cellStyle name="20% - Énfasis1" xfId="18" builtinId="30" customBuiltin="1"/>
    <cellStyle name="20% - Énfasis1 10" xfId="119" xr:uid="{00000000-0005-0000-0000-000001000000}"/>
    <cellStyle name="20% - Énfasis1 10 2" xfId="441" xr:uid="{00000000-0005-0000-0000-000002000000}"/>
    <cellStyle name="20% - Énfasis1 10 2 2" xfId="2085" xr:uid="{00000000-0005-0000-0000-000003000000}"/>
    <cellStyle name="20% - Énfasis1 10 3" xfId="783" xr:uid="{00000000-0005-0000-0000-000004000000}"/>
    <cellStyle name="20% - Énfasis1 10 3 2" xfId="2427" xr:uid="{00000000-0005-0000-0000-000005000000}"/>
    <cellStyle name="20% - Énfasis1 10 4" xfId="1113" xr:uid="{00000000-0005-0000-0000-000006000000}"/>
    <cellStyle name="20% - Énfasis1 10 4 2" xfId="2757" xr:uid="{00000000-0005-0000-0000-000007000000}"/>
    <cellStyle name="20% - Énfasis1 10 5" xfId="1441" xr:uid="{00000000-0005-0000-0000-000008000000}"/>
    <cellStyle name="20% - Énfasis1 10 5 2" xfId="3085" xr:uid="{00000000-0005-0000-0000-000009000000}"/>
    <cellStyle name="20% - Énfasis1 10 6" xfId="1763" xr:uid="{00000000-0005-0000-0000-00000A000000}"/>
    <cellStyle name="20% - Énfasis1 11" xfId="133" xr:uid="{00000000-0005-0000-0000-00000B000000}"/>
    <cellStyle name="20% - Énfasis1 11 2" xfId="455" xr:uid="{00000000-0005-0000-0000-00000C000000}"/>
    <cellStyle name="20% - Énfasis1 11 2 2" xfId="2099" xr:uid="{00000000-0005-0000-0000-00000D000000}"/>
    <cellStyle name="20% - Énfasis1 11 3" xfId="797" xr:uid="{00000000-0005-0000-0000-00000E000000}"/>
    <cellStyle name="20% - Énfasis1 11 3 2" xfId="2441" xr:uid="{00000000-0005-0000-0000-00000F000000}"/>
    <cellStyle name="20% - Énfasis1 11 4" xfId="1127" xr:uid="{00000000-0005-0000-0000-000010000000}"/>
    <cellStyle name="20% - Énfasis1 11 4 2" xfId="2771" xr:uid="{00000000-0005-0000-0000-000011000000}"/>
    <cellStyle name="20% - Énfasis1 11 5" xfId="1455" xr:uid="{00000000-0005-0000-0000-000012000000}"/>
    <cellStyle name="20% - Énfasis1 11 5 2" xfId="3099" xr:uid="{00000000-0005-0000-0000-000013000000}"/>
    <cellStyle name="20% - Énfasis1 11 6" xfId="1777" xr:uid="{00000000-0005-0000-0000-000014000000}"/>
    <cellStyle name="20% - Énfasis1 12" xfId="147" xr:uid="{00000000-0005-0000-0000-000015000000}"/>
    <cellStyle name="20% - Énfasis1 12 2" xfId="469" xr:uid="{00000000-0005-0000-0000-000016000000}"/>
    <cellStyle name="20% - Énfasis1 12 2 2" xfId="2113" xr:uid="{00000000-0005-0000-0000-000017000000}"/>
    <cellStyle name="20% - Énfasis1 12 3" xfId="811" xr:uid="{00000000-0005-0000-0000-000018000000}"/>
    <cellStyle name="20% - Énfasis1 12 3 2" xfId="2455" xr:uid="{00000000-0005-0000-0000-000019000000}"/>
    <cellStyle name="20% - Énfasis1 12 4" xfId="1141" xr:uid="{00000000-0005-0000-0000-00001A000000}"/>
    <cellStyle name="20% - Énfasis1 12 4 2" xfId="2785" xr:uid="{00000000-0005-0000-0000-00001B000000}"/>
    <cellStyle name="20% - Énfasis1 12 5" xfId="1469" xr:uid="{00000000-0005-0000-0000-00001C000000}"/>
    <cellStyle name="20% - Énfasis1 12 5 2" xfId="3113" xr:uid="{00000000-0005-0000-0000-00001D000000}"/>
    <cellStyle name="20% - Énfasis1 12 6" xfId="1791" xr:uid="{00000000-0005-0000-0000-00001E000000}"/>
    <cellStyle name="20% - Énfasis1 13" xfId="161" xr:uid="{00000000-0005-0000-0000-00001F000000}"/>
    <cellStyle name="20% - Énfasis1 13 2" xfId="483" xr:uid="{00000000-0005-0000-0000-000020000000}"/>
    <cellStyle name="20% - Énfasis1 13 2 2" xfId="2127" xr:uid="{00000000-0005-0000-0000-000021000000}"/>
    <cellStyle name="20% - Énfasis1 13 3" xfId="825" xr:uid="{00000000-0005-0000-0000-000022000000}"/>
    <cellStyle name="20% - Énfasis1 13 3 2" xfId="2469" xr:uid="{00000000-0005-0000-0000-000023000000}"/>
    <cellStyle name="20% - Énfasis1 13 4" xfId="1155" xr:uid="{00000000-0005-0000-0000-000024000000}"/>
    <cellStyle name="20% - Énfasis1 13 4 2" xfId="2799" xr:uid="{00000000-0005-0000-0000-000025000000}"/>
    <cellStyle name="20% - Énfasis1 13 5" xfId="1483" xr:uid="{00000000-0005-0000-0000-000026000000}"/>
    <cellStyle name="20% - Énfasis1 13 5 2" xfId="3127" xr:uid="{00000000-0005-0000-0000-000027000000}"/>
    <cellStyle name="20% - Énfasis1 13 6" xfId="1805" xr:uid="{00000000-0005-0000-0000-000028000000}"/>
    <cellStyle name="20% - Énfasis1 14" xfId="52" xr:uid="{00000000-0005-0000-0000-000029000000}"/>
    <cellStyle name="20% - Énfasis1 14 2" xfId="386" xr:uid="{00000000-0005-0000-0000-00002A000000}"/>
    <cellStyle name="20% - Énfasis1 14 2 2" xfId="2030" xr:uid="{00000000-0005-0000-0000-00002B000000}"/>
    <cellStyle name="20% - Énfasis1 14 3" xfId="718" xr:uid="{00000000-0005-0000-0000-00002C000000}"/>
    <cellStyle name="20% - Énfasis1 14 3 2" xfId="2362" xr:uid="{00000000-0005-0000-0000-00002D000000}"/>
    <cellStyle name="20% - Énfasis1 14 4" xfId="1048" xr:uid="{00000000-0005-0000-0000-00002E000000}"/>
    <cellStyle name="20% - Énfasis1 14 4 2" xfId="2692" xr:uid="{00000000-0005-0000-0000-00002F000000}"/>
    <cellStyle name="20% - Énfasis1 14 5" xfId="1376" xr:uid="{00000000-0005-0000-0000-000030000000}"/>
    <cellStyle name="20% - Énfasis1 14 5 2" xfId="3020" xr:uid="{00000000-0005-0000-0000-000031000000}"/>
    <cellStyle name="20% - Énfasis1 14 6" xfId="1696" xr:uid="{00000000-0005-0000-0000-000032000000}"/>
    <cellStyle name="20% - Énfasis1 15" xfId="231" xr:uid="{00000000-0005-0000-0000-000033000000}"/>
    <cellStyle name="20% - Énfasis1 15 2" xfId="553" xr:uid="{00000000-0005-0000-0000-000034000000}"/>
    <cellStyle name="20% - Énfasis1 15 2 2" xfId="2197" xr:uid="{00000000-0005-0000-0000-000035000000}"/>
    <cellStyle name="20% - Énfasis1 15 3" xfId="895" xr:uid="{00000000-0005-0000-0000-000036000000}"/>
    <cellStyle name="20% - Énfasis1 15 3 2" xfId="2539" xr:uid="{00000000-0005-0000-0000-000037000000}"/>
    <cellStyle name="20% - Énfasis1 15 4" xfId="1225" xr:uid="{00000000-0005-0000-0000-000038000000}"/>
    <cellStyle name="20% - Énfasis1 15 4 2" xfId="2869" xr:uid="{00000000-0005-0000-0000-000039000000}"/>
    <cellStyle name="20% - Énfasis1 15 5" xfId="1553" xr:uid="{00000000-0005-0000-0000-00003A000000}"/>
    <cellStyle name="20% - Énfasis1 15 5 2" xfId="3197" xr:uid="{00000000-0005-0000-0000-00003B000000}"/>
    <cellStyle name="20% - Énfasis1 15 6" xfId="1875" xr:uid="{00000000-0005-0000-0000-00003C000000}"/>
    <cellStyle name="20% - Énfasis1 16" xfId="225" xr:uid="{00000000-0005-0000-0000-00003D000000}"/>
    <cellStyle name="20% - Énfasis1 16 2" xfId="547" xr:uid="{00000000-0005-0000-0000-00003E000000}"/>
    <cellStyle name="20% - Énfasis1 16 2 2" xfId="2191" xr:uid="{00000000-0005-0000-0000-00003F000000}"/>
    <cellStyle name="20% - Énfasis1 16 3" xfId="889" xr:uid="{00000000-0005-0000-0000-000040000000}"/>
    <cellStyle name="20% - Énfasis1 16 3 2" xfId="2533" xr:uid="{00000000-0005-0000-0000-000041000000}"/>
    <cellStyle name="20% - Énfasis1 16 4" xfId="1219" xr:uid="{00000000-0005-0000-0000-000042000000}"/>
    <cellStyle name="20% - Énfasis1 16 4 2" xfId="2863" xr:uid="{00000000-0005-0000-0000-000043000000}"/>
    <cellStyle name="20% - Énfasis1 16 5" xfId="1547" xr:uid="{00000000-0005-0000-0000-000044000000}"/>
    <cellStyle name="20% - Énfasis1 16 5 2" xfId="3191" xr:uid="{00000000-0005-0000-0000-000045000000}"/>
    <cellStyle name="20% - Énfasis1 16 6" xfId="1869" xr:uid="{00000000-0005-0000-0000-000046000000}"/>
    <cellStyle name="20% - Énfasis1 17" xfId="242" xr:uid="{00000000-0005-0000-0000-000047000000}"/>
    <cellStyle name="20% - Énfasis1 17 2" xfId="564" xr:uid="{00000000-0005-0000-0000-000048000000}"/>
    <cellStyle name="20% - Énfasis1 17 2 2" xfId="2208" xr:uid="{00000000-0005-0000-0000-000049000000}"/>
    <cellStyle name="20% - Énfasis1 17 3" xfId="906" xr:uid="{00000000-0005-0000-0000-00004A000000}"/>
    <cellStyle name="20% - Énfasis1 17 3 2" xfId="2550" xr:uid="{00000000-0005-0000-0000-00004B000000}"/>
    <cellStyle name="20% - Énfasis1 17 4" xfId="1236" xr:uid="{00000000-0005-0000-0000-00004C000000}"/>
    <cellStyle name="20% - Énfasis1 17 4 2" xfId="2880" xr:uid="{00000000-0005-0000-0000-00004D000000}"/>
    <cellStyle name="20% - Énfasis1 17 5" xfId="1564" xr:uid="{00000000-0005-0000-0000-00004E000000}"/>
    <cellStyle name="20% - Énfasis1 17 5 2" xfId="3208" xr:uid="{00000000-0005-0000-0000-00004F000000}"/>
    <cellStyle name="20% - Énfasis1 17 6" xfId="1886" xr:uid="{00000000-0005-0000-0000-000050000000}"/>
    <cellStyle name="20% - Énfasis1 18" xfId="241" xr:uid="{00000000-0005-0000-0000-000051000000}"/>
    <cellStyle name="20% - Énfasis1 18 2" xfId="563" xr:uid="{00000000-0005-0000-0000-000052000000}"/>
    <cellStyle name="20% - Énfasis1 18 2 2" xfId="2207" xr:uid="{00000000-0005-0000-0000-000053000000}"/>
    <cellStyle name="20% - Énfasis1 18 3" xfId="905" xr:uid="{00000000-0005-0000-0000-000054000000}"/>
    <cellStyle name="20% - Énfasis1 18 3 2" xfId="2549" xr:uid="{00000000-0005-0000-0000-000055000000}"/>
    <cellStyle name="20% - Énfasis1 18 4" xfId="1235" xr:uid="{00000000-0005-0000-0000-000056000000}"/>
    <cellStyle name="20% - Énfasis1 18 4 2" xfId="2879" xr:uid="{00000000-0005-0000-0000-000057000000}"/>
    <cellStyle name="20% - Énfasis1 18 5" xfId="1563" xr:uid="{00000000-0005-0000-0000-000058000000}"/>
    <cellStyle name="20% - Énfasis1 18 5 2" xfId="3207" xr:uid="{00000000-0005-0000-0000-000059000000}"/>
    <cellStyle name="20% - Énfasis1 18 6" xfId="1885" xr:uid="{00000000-0005-0000-0000-00005A000000}"/>
    <cellStyle name="20% - Énfasis1 19" xfId="287" xr:uid="{00000000-0005-0000-0000-00005B000000}"/>
    <cellStyle name="20% - Énfasis1 19 2" xfId="609" xr:uid="{00000000-0005-0000-0000-00005C000000}"/>
    <cellStyle name="20% - Énfasis1 19 2 2" xfId="2253" xr:uid="{00000000-0005-0000-0000-00005D000000}"/>
    <cellStyle name="20% - Énfasis1 19 3" xfId="951" xr:uid="{00000000-0005-0000-0000-00005E000000}"/>
    <cellStyle name="20% - Énfasis1 19 3 2" xfId="2595" xr:uid="{00000000-0005-0000-0000-00005F000000}"/>
    <cellStyle name="20% - Énfasis1 19 4" xfId="1281" xr:uid="{00000000-0005-0000-0000-000060000000}"/>
    <cellStyle name="20% - Énfasis1 19 4 2" xfId="2925" xr:uid="{00000000-0005-0000-0000-000061000000}"/>
    <cellStyle name="20% - Énfasis1 19 5" xfId="1609" xr:uid="{00000000-0005-0000-0000-000062000000}"/>
    <cellStyle name="20% - Énfasis1 19 5 2" xfId="3253" xr:uid="{00000000-0005-0000-0000-000063000000}"/>
    <cellStyle name="20% - Énfasis1 19 6" xfId="1931" xr:uid="{00000000-0005-0000-0000-000064000000}"/>
    <cellStyle name="20% - Énfasis1 2" xfId="49" xr:uid="{00000000-0005-0000-0000-000065000000}"/>
    <cellStyle name="20% - Énfasis1 2 2" xfId="365" xr:uid="{00000000-0005-0000-0000-000066000000}"/>
    <cellStyle name="20% - Énfasis1 2 2 2" xfId="715" xr:uid="{00000000-0005-0000-0000-000067000000}"/>
    <cellStyle name="20% - Énfasis1 2 2 2 2" xfId="2359" xr:uid="{00000000-0005-0000-0000-000068000000}"/>
    <cellStyle name="20% - Énfasis1 2 2 3" xfId="1045" xr:uid="{00000000-0005-0000-0000-000069000000}"/>
    <cellStyle name="20% - Énfasis1 2 2 3 2" xfId="2689" xr:uid="{00000000-0005-0000-0000-00006A000000}"/>
    <cellStyle name="20% - Énfasis1 2 2 4" xfId="1373" xr:uid="{00000000-0005-0000-0000-00006B000000}"/>
    <cellStyle name="20% - Énfasis1 2 2 4 2" xfId="3017" xr:uid="{00000000-0005-0000-0000-00006C000000}"/>
    <cellStyle name="20% - Énfasis1 2 2 5" xfId="2009" xr:uid="{00000000-0005-0000-0000-00006D000000}"/>
    <cellStyle name="20% - Énfasis1 2 3" xfId="695" xr:uid="{00000000-0005-0000-0000-00006E000000}"/>
    <cellStyle name="20% - Énfasis1 2 3 2" xfId="2339" xr:uid="{00000000-0005-0000-0000-00006F000000}"/>
    <cellStyle name="20% - Énfasis1 2 4" xfId="1025" xr:uid="{00000000-0005-0000-0000-000070000000}"/>
    <cellStyle name="20% - Énfasis1 2 4 2" xfId="2669" xr:uid="{00000000-0005-0000-0000-000071000000}"/>
    <cellStyle name="20% - Énfasis1 2 5" xfId="1353" xr:uid="{00000000-0005-0000-0000-000072000000}"/>
    <cellStyle name="20% - Énfasis1 2 5 2" xfId="2997" xr:uid="{00000000-0005-0000-0000-000073000000}"/>
    <cellStyle name="20% - Énfasis1 2 6" xfId="1693" xr:uid="{00000000-0005-0000-0000-000074000000}"/>
    <cellStyle name="20% - Énfasis1 20" xfId="281" xr:uid="{00000000-0005-0000-0000-000075000000}"/>
    <cellStyle name="20% - Énfasis1 20 2" xfId="603" xr:uid="{00000000-0005-0000-0000-000076000000}"/>
    <cellStyle name="20% - Énfasis1 20 2 2" xfId="2247" xr:uid="{00000000-0005-0000-0000-000077000000}"/>
    <cellStyle name="20% - Énfasis1 20 3" xfId="945" xr:uid="{00000000-0005-0000-0000-000078000000}"/>
    <cellStyle name="20% - Énfasis1 20 3 2" xfId="2589" xr:uid="{00000000-0005-0000-0000-000079000000}"/>
    <cellStyle name="20% - Énfasis1 20 4" xfId="1275" xr:uid="{00000000-0005-0000-0000-00007A000000}"/>
    <cellStyle name="20% - Énfasis1 20 4 2" xfId="2919" xr:uid="{00000000-0005-0000-0000-00007B000000}"/>
    <cellStyle name="20% - Énfasis1 20 5" xfId="1603" xr:uid="{00000000-0005-0000-0000-00007C000000}"/>
    <cellStyle name="20% - Énfasis1 20 5 2" xfId="3247" xr:uid="{00000000-0005-0000-0000-00007D000000}"/>
    <cellStyle name="20% - Énfasis1 20 6" xfId="1925" xr:uid="{00000000-0005-0000-0000-00007E000000}"/>
    <cellStyle name="20% - Énfasis1 21" xfId="286" xr:uid="{00000000-0005-0000-0000-00007F000000}"/>
    <cellStyle name="20% - Énfasis1 21 2" xfId="608" xr:uid="{00000000-0005-0000-0000-000080000000}"/>
    <cellStyle name="20% - Énfasis1 21 2 2" xfId="2252" xr:uid="{00000000-0005-0000-0000-000081000000}"/>
    <cellStyle name="20% - Énfasis1 21 3" xfId="950" xr:uid="{00000000-0005-0000-0000-000082000000}"/>
    <cellStyle name="20% - Énfasis1 21 3 2" xfId="2594" xr:uid="{00000000-0005-0000-0000-000083000000}"/>
    <cellStyle name="20% - Énfasis1 21 4" xfId="1280" xr:uid="{00000000-0005-0000-0000-000084000000}"/>
    <cellStyle name="20% - Énfasis1 21 4 2" xfId="2924" xr:uid="{00000000-0005-0000-0000-000085000000}"/>
    <cellStyle name="20% - Énfasis1 21 5" xfId="1608" xr:uid="{00000000-0005-0000-0000-000086000000}"/>
    <cellStyle name="20% - Énfasis1 21 5 2" xfId="3252" xr:uid="{00000000-0005-0000-0000-000087000000}"/>
    <cellStyle name="20% - Énfasis1 21 6" xfId="1930" xr:uid="{00000000-0005-0000-0000-000088000000}"/>
    <cellStyle name="20% - Énfasis1 22" xfId="293" xr:uid="{00000000-0005-0000-0000-000089000000}"/>
    <cellStyle name="20% - Énfasis1 22 2" xfId="615" xr:uid="{00000000-0005-0000-0000-00008A000000}"/>
    <cellStyle name="20% - Énfasis1 22 2 2" xfId="2259" xr:uid="{00000000-0005-0000-0000-00008B000000}"/>
    <cellStyle name="20% - Énfasis1 22 3" xfId="957" xr:uid="{00000000-0005-0000-0000-00008C000000}"/>
    <cellStyle name="20% - Énfasis1 22 3 2" xfId="2601" xr:uid="{00000000-0005-0000-0000-00008D000000}"/>
    <cellStyle name="20% - Énfasis1 22 4" xfId="1287" xr:uid="{00000000-0005-0000-0000-00008E000000}"/>
    <cellStyle name="20% - Énfasis1 22 4 2" xfId="2931" xr:uid="{00000000-0005-0000-0000-00008F000000}"/>
    <cellStyle name="20% - Énfasis1 22 5" xfId="1615" xr:uid="{00000000-0005-0000-0000-000090000000}"/>
    <cellStyle name="20% - Énfasis1 22 5 2" xfId="3259" xr:uid="{00000000-0005-0000-0000-000091000000}"/>
    <cellStyle name="20% - Énfasis1 22 6" xfId="1937" xr:uid="{00000000-0005-0000-0000-000092000000}"/>
    <cellStyle name="20% - Énfasis1 23" xfId="340" xr:uid="{00000000-0005-0000-0000-000093000000}"/>
    <cellStyle name="20% - Énfasis1 23 2" xfId="659" xr:uid="{00000000-0005-0000-0000-000094000000}"/>
    <cellStyle name="20% - Énfasis1 23 2 2" xfId="2303" xr:uid="{00000000-0005-0000-0000-000095000000}"/>
    <cellStyle name="20% - Énfasis1 23 3" xfId="1001" xr:uid="{00000000-0005-0000-0000-000096000000}"/>
    <cellStyle name="20% - Énfasis1 23 3 2" xfId="2645" xr:uid="{00000000-0005-0000-0000-000097000000}"/>
    <cellStyle name="20% - Énfasis1 23 4" xfId="1331" xr:uid="{00000000-0005-0000-0000-000098000000}"/>
    <cellStyle name="20% - Énfasis1 23 4 2" xfId="2975" xr:uid="{00000000-0005-0000-0000-000099000000}"/>
    <cellStyle name="20% - Énfasis1 23 5" xfId="1659" xr:uid="{00000000-0005-0000-0000-00009A000000}"/>
    <cellStyle name="20% - Énfasis1 23 5 2" xfId="3303" xr:uid="{00000000-0005-0000-0000-00009B000000}"/>
    <cellStyle name="20% - Énfasis1 23 6" xfId="1984" xr:uid="{00000000-0005-0000-0000-00009C000000}"/>
    <cellStyle name="20% - Énfasis1 24" xfId="337" xr:uid="{00000000-0005-0000-0000-00009D000000}"/>
    <cellStyle name="20% - Énfasis1 24 2" xfId="1981" xr:uid="{00000000-0005-0000-0000-00009E000000}"/>
    <cellStyle name="20% - Énfasis1 25" xfId="675" xr:uid="{00000000-0005-0000-0000-00009F000000}"/>
    <cellStyle name="20% - Énfasis1 25 2" xfId="2319" xr:uid="{00000000-0005-0000-0000-0000A0000000}"/>
    <cellStyle name="20% - Énfasis1 26" xfId="672" xr:uid="{00000000-0005-0000-0000-0000A1000000}"/>
    <cellStyle name="20% - Énfasis1 26 2" xfId="2316" xr:uid="{00000000-0005-0000-0000-0000A2000000}"/>
    <cellStyle name="20% - Énfasis1 27" xfId="674" xr:uid="{00000000-0005-0000-0000-0000A3000000}"/>
    <cellStyle name="20% - Énfasis1 27 2" xfId="2318" xr:uid="{00000000-0005-0000-0000-0000A4000000}"/>
    <cellStyle name="20% - Énfasis1 28" xfId="1673" xr:uid="{00000000-0005-0000-0000-0000A5000000}"/>
    <cellStyle name="20% - Énfasis1 3" xfId="43" xr:uid="{00000000-0005-0000-0000-0000A6000000}"/>
    <cellStyle name="20% - Énfasis1 3 2" xfId="379" xr:uid="{00000000-0005-0000-0000-0000A7000000}"/>
    <cellStyle name="20% - Énfasis1 3 2 2" xfId="2023" xr:uid="{00000000-0005-0000-0000-0000A8000000}"/>
    <cellStyle name="20% - Énfasis1 3 3" xfId="709" xr:uid="{00000000-0005-0000-0000-0000A9000000}"/>
    <cellStyle name="20% - Énfasis1 3 3 2" xfId="2353" xr:uid="{00000000-0005-0000-0000-0000AA000000}"/>
    <cellStyle name="20% - Énfasis1 3 4" xfId="1039" xr:uid="{00000000-0005-0000-0000-0000AB000000}"/>
    <cellStyle name="20% - Énfasis1 3 4 2" xfId="2683" xr:uid="{00000000-0005-0000-0000-0000AC000000}"/>
    <cellStyle name="20% - Énfasis1 3 5" xfId="1367" xr:uid="{00000000-0005-0000-0000-0000AD000000}"/>
    <cellStyle name="20% - Énfasis1 3 5 2" xfId="3011" xr:uid="{00000000-0005-0000-0000-0000AE000000}"/>
    <cellStyle name="20% - Énfasis1 3 6" xfId="1687" xr:uid="{00000000-0005-0000-0000-0000AF000000}"/>
    <cellStyle name="20% - Énfasis1 4" xfId="48" xr:uid="{00000000-0005-0000-0000-0000B0000000}"/>
    <cellStyle name="20% - Énfasis1 4 2" xfId="384" xr:uid="{00000000-0005-0000-0000-0000B1000000}"/>
    <cellStyle name="20% - Énfasis1 4 2 2" xfId="2028" xr:uid="{00000000-0005-0000-0000-0000B2000000}"/>
    <cellStyle name="20% - Énfasis1 4 3" xfId="714" xr:uid="{00000000-0005-0000-0000-0000B3000000}"/>
    <cellStyle name="20% - Énfasis1 4 3 2" xfId="2358" xr:uid="{00000000-0005-0000-0000-0000B4000000}"/>
    <cellStyle name="20% - Énfasis1 4 4" xfId="1044" xr:uid="{00000000-0005-0000-0000-0000B5000000}"/>
    <cellStyle name="20% - Énfasis1 4 4 2" xfId="2688" xr:uid="{00000000-0005-0000-0000-0000B6000000}"/>
    <cellStyle name="20% - Énfasis1 4 5" xfId="1372" xr:uid="{00000000-0005-0000-0000-0000B7000000}"/>
    <cellStyle name="20% - Énfasis1 4 5 2" xfId="3016" xr:uid="{00000000-0005-0000-0000-0000B8000000}"/>
    <cellStyle name="20% - Énfasis1 4 6" xfId="1692" xr:uid="{00000000-0005-0000-0000-0000B9000000}"/>
    <cellStyle name="20% - Énfasis1 5" xfId="56" xr:uid="{00000000-0005-0000-0000-0000BA000000}"/>
    <cellStyle name="20% - Énfasis1 5 2" xfId="388" xr:uid="{00000000-0005-0000-0000-0000BB000000}"/>
    <cellStyle name="20% - Énfasis1 5 2 2" xfId="2032" xr:uid="{00000000-0005-0000-0000-0000BC000000}"/>
    <cellStyle name="20% - Énfasis1 5 3" xfId="722" xr:uid="{00000000-0005-0000-0000-0000BD000000}"/>
    <cellStyle name="20% - Énfasis1 5 3 2" xfId="2366" xr:uid="{00000000-0005-0000-0000-0000BE000000}"/>
    <cellStyle name="20% - Énfasis1 5 4" xfId="1052" xr:uid="{00000000-0005-0000-0000-0000BF000000}"/>
    <cellStyle name="20% - Énfasis1 5 4 2" xfId="2696" xr:uid="{00000000-0005-0000-0000-0000C0000000}"/>
    <cellStyle name="20% - Énfasis1 5 5" xfId="1380" xr:uid="{00000000-0005-0000-0000-0000C1000000}"/>
    <cellStyle name="20% - Énfasis1 5 5 2" xfId="3024" xr:uid="{00000000-0005-0000-0000-0000C2000000}"/>
    <cellStyle name="20% - Énfasis1 5 6" xfId="1700" xr:uid="{00000000-0005-0000-0000-0000C3000000}"/>
    <cellStyle name="20% - Énfasis1 6" xfId="63" xr:uid="{00000000-0005-0000-0000-0000C4000000}"/>
    <cellStyle name="20% - Énfasis1 6 2" xfId="391" xr:uid="{00000000-0005-0000-0000-0000C5000000}"/>
    <cellStyle name="20% - Énfasis1 6 2 2" xfId="2035" xr:uid="{00000000-0005-0000-0000-0000C6000000}"/>
    <cellStyle name="20% - Énfasis1 6 3" xfId="729" xr:uid="{00000000-0005-0000-0000-0000C7000000}"/>
    <cellStyle name="20% - Énfasis1 6 3 2" xfId="2373" xr:uid="{00000000-0005-0000-0000-0000C8000000}"/>
    <cellStyle name="20% - Énfasis1 6 4" xfId="1059" xr:uid="{00000000-0005-0000-0000-0000C9000000}"/>
    <cellStyle name="20% - Énfasis1 6 4 2" xfId="2703" xr:uid="{00000000-0005-0000-0000-0000CA000000}"/>
    <cellStyle name="20% - Énfasis1 6 5" xfId="1387" xr:uid="{00000000-0005-0000-0000-0000CB000000}"/>
    <cellStyle name="20% - Énfasis1 6 5 2" xfId="3031" xr:uid="{00000000-0005-0000-0000-0000CC000000}"/>
    <cellStyle name="20% - Énfasis1 6 6" xfId="1707" xr:uid="{00000000-0005-0000-0000-0000CD000000}"/>
    <cellStyle name="20% - Énfasis1 7" xfId="77" xr:uid="{00000000-0005-0000-0000-0000CE000000}"/>
    <cellStyle name="20% - Énfasis1 7 2" xfId="399" xr:uid="{00000000-0005-0000-0000-0000CF000000}"/>
    <cellStyle name="20% - Énfasis1 7 2 2" xfId="2043" xr:uid="{00000000-0005-0000-0000-0000D0000000}"/>
    <cellStyle name="20% - Énfasis1 7 3" xfId="741" xr:uid="{00000000-0005-0000-0000-0000D1000000}"/>
    <cellStyle name="20% - Énfasis1 7 3 2" xfId="2385" xr:uid="{00000000-0005-0000-0000-0000D2000000}"/>
    <cellStyle name="20% - Énfasis1 7 4" xfId="1071" xr:uid="{00000000-0005-0000-0000-0000D3000000}"/>
    <cellStyle name="20% - Énfasis1 7 4 2" xfId="2715" xr:uid="{00000000-0005-0000-0000-0000D4000000}"/>
    <cellStyle name="20% - Énfasis1 7 5" xfId="1399" xr:uid="{00000000-0005-0000-0000-0000D5000000}"/>
    <cellStyle name="20% - Énfasis1 7 5 2" xfId="3043" xr:uid="{00000000-0005-0000-0000-0000D6000000}"/>
    <cellStyle name="20% - Énfasis1 7 6" xfId="1721" xr:uid="{00000000-0005-0000-0000-0000D7000000}"/>
    <cellStyle name="20% - Énfasis1 8" xfId="91" xr:uid="{00000000-0005-0000-0000-0000D8000000}"/>
    <cellStyle name="20% - Énfasis1 8 2" xfId="413" xr:uid="{00000000-0005-0000-0000-0000D9000000}"/>
    <cellStyle name="20% - Énfasis1 8 2 2" xfId="2057" xr:uid="{00000000-0005-0000-0000-0000DA000000}"/>
    <cellStyle name="20% - Énfasis1 8 3" xfId="755" xr:uid="{00000000-0005-0000-0000-0000DB000000}"/>
    <cellStyle name="20% - Énfasis1 8 3 2" xfId="2399" xr:uid="{00000000-0005-0000-0000-0000DC000000}"/>
    <cellStyle name="20% - Énfasis1 8 4" xfId="1085" xr:uid="{00000000-0005-0000-0000-0000DD000000}"/>
    <cellStyle name="20% - Énfasis1 8 4 2" xfId="2729" xr:uid="{00000000-0005-0000-0000-0000DE000000}"/>
    <cellStyle name="20% - Énfasis1 8 5" xfId="1413" xr:uid="{00000000-0005-0000-0000-0000DF000000}"/>
    <cellStyle name="20% - Énfasis1 8 5 2" xfId="3057" xr:uid="{00000000-0005-0000-0000-0000E0000000}"/>
    <cellStyle name="20% - Énfasis1 8 6" xfId="1735" xr:uid="{00000000-0005-0000-0000-0000E1000000}"/>
    <cellStyle name="20% - Énfasis1 9" xfId="105" xr:uid="{00000000-0005-0000-0000-0000E2000000}"/>
    <cellStyle name="20% - Énfasis1 9 2" xfId="427" xr:uid="{00000000-0005-0000-0000-0000E3000000}"/>
    <cellStyle name="20% - Énfasis1 9 2 2" xfId="2071" xr:uid="{00000000-0005-0000-0000-0000E4000000}"/>
    <cellStyle name="20% - Énfasis1 9 3" xfId="769" xr:uid="{00000000-0005-0000-0000-0000E5000000}"/>
    <cellStyle name="20% - Énfasis1 9 3 2" xfId="2413" xr:uid="{00000000-0005-0000-0000-0000E6000000}"/>
    <cellStyle name="20% - Énfasis1 9 4" xfId="1099" xr:uid="{00000000-0005-0000-0000-0000E7000000}"/>
    <cellStyle name="20% - Énfasis1 9 4 2" xfId="2743" xr:uid="{00000000-0005-0000-0000-0000E8000000}"/>
    <cellStyle name="20% - Énfasis1 9 5" xfId="1427" xr:uid="{00000000-0005-0000-0000-0000E9000000}"/>
    <cellStyle name="20% - Énfasis1 9 5 2" xfId="3071" xr:uid="{00000000-0005-0000-0000-0000EA000000}"/>
    <cellStyle name="20% - Énfasis1 9 6" xfId="1749" xr:uid="{00000000-0005-0000-0000-0000EB000000}"/>
    <cellStyle name="20% - Énfasis2" xfId="22" builtinId="34" customBuiltin="1"/>
    <cellStyle name="20% - Énfasis2 10" xfId="130" xr:uid="{00000000-0005-0000-0000-0000ED000000}"/>
    <cellStyle name="20% - Énfasis2 10 2" xfId="452" xr:uid="{00000000-0005-0000-0000-0000EE000000}"/>
    <cellStyle name="20% - Énfasis2 10 2 2" xfId="2096" xr:uid="{00000000-0005-0000-0000-0000EF000000}"/>
    <cellStyle name="20% - Énfasis2 10 3" xfId="794" xr:uid="{00000000-0005-0000-0000-0000F0000000}"/>
    <cellStyle name="20% - Énfasis2 10 3 2" xfId="2438" xr:uid="{00000000-0005-0000-0000-0000F1000000}"/>
    <cellStyle name="20% - Énfasis2 10 4" xfId="1124" xr:uid="{00000000-0005-0000-0000-0000F2000000}"/>
    <cellStyle name="20% - Énfasis2 10 4 2" xfId="2768" xr:uid="{00000000-0005-0000-0000-0000F3000000}"/>
    <cellStyle name="20% - Énfasis2 10 5" xfId="1452" xr:uid="{00000000-0005-0000-0000-0000F4000000}"/>
    <cellStyle name="20% - Énfasis2 10 5 2" xfId="3096" xr:uid="{00000000-0005-0000-0000-0000F5000000}"/>
    <cellStyle name="20% - Énfasis2 10 6" xfId="1774" xr:uid="{00000000-0005-0000-0000-0000F6000000}"/>
    <cellStyle name="20% - Énfasis2 11" xfId="144" xr:uid="{00000000-0005-0000-0000-0000F7000000}"/>
    <cellStyle name="20% - Énfasis2 11 2" xfId="466" xr:uid="{00000000-0005-0000-0000-0000F8000000}"/>
    <cellStyle name="20% - Énfasis2 11 2 2" xfId="2110" xr:uid="{00000000-0005-0000-0000-0000F9000000}"/>
    <cellStyle name="20% - Énfasis2 11 3" xfId="808" xr:uid="{00000000-0005-0000-0000-0000FA000000}"/>
    <cellStyle name="20% - Énfasis2 11 3 2" xfId="2452" xr:uid="{00000000-0005-0000-0000-0000FB000000}"/>
    <cellStyle name="20% - Énfasis2 11 4" xfId="1138" xr:uid="{00000000-0005-0000-0000-0000FC000000}"/>
    <cellStyle name="20% - Énfasis2 11 4 2" xfId="2782" xr:uid="{00000000-0005-0000-0000-0000FD000000}"/>
    <cellStyle name="20% - Énfasis2 11 5" xfId="1466" xr:uid="{00000000-0005-0000-0000-0000FE000000}"/>
    <cellStyle name="20% - Énfasis2 11 5 2" xfId="3110" xr:uid="{00000000-0005-0000-0000-0000FF000000}"/>
    <cellStyle name="20% - Énfasis2 11 6" xfId="1788" xr:uid="{00000000-0005-0000-0000-000000010000}"/>
    <cellStyle name="20% - Énfasis2 12" xfId="158" xr:uid="{00000000-0005-0000-0000-000001010000}"/>
    <cellStyle name="20% - Énfasis2 12 2" xfId="480" xr:uid="{00000000-0005-0000-0000-000002010000}"/>
    <cellStyle name="20% - Énfasis2 12 2 2" xfId="2124" xr:uid="{00000000-0005-0000-0000-000003010000}"/>
    <cellStyle name="20% - Énfasis2 12 3" xfId="822" xr:uid="{00000000-0005-0000-0000-000004010000}"/>
    <cellStyle name="20% - Énfasis2 12 3 2" xfId="2466" xr:uid="{00000000-0005-0000-0000-000005010000}"/>
    <cellStyle name="20% - Énfasis2 12 4" xfId="1152" xr:uid="{00000000-0005-0000-0000-000006010000}"/>
    <cellStyle name="20% - Énfasis2 12 4 2" xfId="2796" xr:uid="{00000000-0005-0000-0000-000007010000}"/>
    <cellStyle name="20% - Énfasis2 12 5" xfId="1480" xr:uid="{00000000-0005-0000-0000-000008010000}"/>
    <cellStyle name="20% - Énfasis2 12 5 2" xfId="3124" xr:uid="{00000000-0005-0000-0000-000009010000}"/>
    <cellStyle name="20% - Énfasis2 12 6" xfId="1802" xr:uid="{00000000-0005-0000-0000-00000A010000}"/>
    <cellStyle name="20% - Énfasis2 13" xfId="172" xr:uid="{00000000-0005-0000-0000-00000B010000}"/>
    <cellStyle name="20% - Énfasis2 13 2" xfId="494" xr:uid="{00000000-0005-0000-0000-00000C010000}"/>
    <cellStyle name="20% - Énfasis2 13 2 2" xfId="2138" xr:uid="{00000000-0005-0000-0000-00000D010000}"/>
    <cellStyle name="20% - Énfasis2 13 3" xfId="836" xr:uid="{00000000-0005-0000-0000-00000E010000}"/>
    <cellStyle name="20% - Énfasis2 13 3 2" xfId="2480" xr:uid="{00000000-0005-0000-0000-00000F010000}"/>
    <cellStyle name="20% - Énfasis2 13 4" xfId="1166" xr:uid="{00000000-0005-0000-0000-000010010000}"/>
    <cellStyle name="20% - Énfasis2 13 4 2" xfId="2810" xr:uid="{00000000-0005-0000-0000-000011010000}"/>
    <cellStyle name="20% - Énfasis2 13 5" xfId="1494" xr:uid="{00000000-0005-0000-0000-000012010000}"/>
    <cellStyle name="20% - Énfasis2 13 5 2" xfId="3138" xr:uid="{00000000-0005-0000-0000-000013010000}"/>
    <cellStyle name="20% - Énfasis2 13 6" xfId="1816" xr:uid="{00000000-0005-0000-0000-000014010000}"/>
    <cellStyle name="20% - Énfasis2 14" xfId="208" xr:uid="{00000000-0005-0000-0000-000015010000}"/>
    <cellStyle name="20% - Énfasis2 14 2" xfId="530" xr:uid="{00000000-0005-0000-0000-000016010000}"/>
    <cellStyle name="20% - Énfasis2 14 2 2" xfId="2174" xr:uid="{00000000-0005-0000-0000-000017010000}"/>
    <cellStyle name="20% - Énfasis2 14 3" xfId="872" xr:uid="{00000000-0005-0000-0000-000018010000}"/>
    <cellStyle name="20% - Énfasis2 14 3 2" xfId="2516" xr:uid="{00000000-0005-0000-0000-000019010000}"/>
    <cellStyle name="20% - Énfasis2 14 4" xfId="1202" xr:uid="{00000000-0005-0000-0000-00001A010000}"/>
    <cellStyle name="20% - Énfasis2 14 4 2" xfId="2846" xr:uid="{00000000-0005-0000-0000-00001B010000}"/>
    <cellStyle name="20% - Énfasis2 14 5" xfId="1530" xr:uid="{00000000-0005-0000-0000-00001C010000}"/>
    <cellStyle name="20% - Énfasis2 14 5 2" xfId="3174" xr:uid="{00000000-0005-0000-0000-00001D010000}"/>
    <cellStyle name="20% - Énfasis2 14 6" xfId="1852" xr:uid="{00000000-0005-0000-0000-00001E010000}"/>
    <cellStyle name="20% - Énfasis2 15" xfId="233" xr:uid="{00000000-0005-0000-0000-00001F010000}"/>
    <cellStyle name="20% - Énfasis2 15 2" xfId="555" xr:uid="{00000000-0005-0000-0000-000020010000}"/>
    <cellStyle name="20% - Énfasis2 15 2 2" xfId="2199" xr:uid="{00000000-0005-0000-0000-000021010000}"/>
    <cellStyle name="20% - Énfasis2 15 3" xfId="897" xr:uid="{00000000-0005-0000-0000-000022010000}"/>
    <cellStyle name="20% - Énfasis2 15 3 2" xfId="2541" xr:uid="{00000000-0005-0000-0000-000023010000}"/>
    <cellStyle name="20% - Énfasis2 15 4" xfId="1227" xr:uid="{00000000-0005-0000-0000-000024010000}"/>
    <cellStyle name="20% - Énfasis2 15 4 2" xfId="2871" xr:uid="{00000000-0005-0000-0000-000025010000}"/>
    <cellStyle name="20% - Énfasis2 15 5" xfId="1555" xr:uid="{00000000-0005-0000-0000-000026010000}"/>
    <cellStyle name="20% - Énfasis2 15 5 2" xfId="3199" xr:uid="{00000000-0005-0000-0000-000027010000}"/>
    <cellStyle name="20% - Énfasis2 15 6" xfId="1877" xr:uid="{00000000-0005-0000-0000-000028010000}"/>
    <cellStyle name="20% - Énfasis2 16" xfId="226" xr:uid="{00000000-0005-0000-0000-000029010000}"/>
    <cellStyle name="20% - Énfasis2 16 2" xfId="548" xr:uid="{00000000-0005-0000-0000-00002A010000}"/>
    <cellStyle name="20% - Énfasis2 16 2 2" xfId="2192" xr:uid="{00000000-0005-0000-0000-00002B010000}"/>
    <cellStyle name="20% - Énfasis2 16 3" xfId="890" xr:uid="{00000000-0005-0000-0000-00002C010000}"/>
    <cellStyle name="20% - Énfasis2 16 3 2" xfId="2534" xr:uid="{00000000-0005-0000-0000-00002D010000}"/>
    <cellStyle name="20% - Énfasis2 16 4" xfId="1220" xr:uid="{00000000-0005-0000-0000-00002E010000}"/>
    <cellStyle name="20% - Énfasis2 16 4 2" xfId="2864" xr:uid="{00000000-0005-0000-0000-00002F010000}"/>
    <cellStyle name="20% - Énfasis2 16 5" xfId="1548" xr:uid="{00000000-0005-0000-0000-000030010000}"/>
    <cellStyle name="20% - Énfasis2 16 5 2" xfId="3192" xr:uid="{00000000-0005-0000-0000-000031010000}"/>
    <cellStyle name="20% - Énfasis2 16 6" xfId="1870" xr:uid="{00000000-0005-0000-0000-000032010000}"/>
    <cellStyle name="20% - Énfasis2 17" xfId="256" xr:uid="{00000000-0005-0000-0000-000033010000}"/>
    <cellStyle name="20% - Énfasis2 17 2" xfId="578" xr:uid="{00000000-0005-0000-0000-000034010000}"/>
    <cellStyle name="20% - Énfasis2 17 2 2" xfId="2222" xr:uid="{00000000-0005-0000-0000-000035010000}"/>
    <cellStyle name="20% - Énfasis2 17 3" xfId="920" xr:uid="{00000000-0005-0000-0000-000036010000}"/>
    <cellStyle name="20% - Énfasis2 17 3 2" xfId="2564" xr:uid="{00000000-0005-0000-0000-000037010000}"/>
    <cellStyle name="20% - Énfasis2 17 4" xfId="1250" xr:uid="{00000000-0005-0000-0000-000038010000}"/>
    <cellStyle name="20% - Énfasis2 17 4 2" xfId="2894" xr:uid="{00000000-0005-0000-0000-000039010000}"/>
    <cellStyle name="20% - Énfasis2 17 5" xfId="1578" xr:uid="{00000000-0005-0000-0000-00003A010000}"/>
    <cellStyle name="20% - Énfasis2 17 5 2" xfId="3222" xr:uid="{00000000-0005-0000-0000-00003B010000}"/>
    <cellStyle name="20% - Énfasis2 17 6" xfId="1900" xr:uid="{00000000-0005-0000-0000-00003C010000}"/>
    <cellStyle name="20% - Énfasis2 18" xfId="267" xr:uid="{00000000-0005-0000-0000-00003D010000}"/>
    <cellStyle name="20% - Énfasis2 18 2" xfId="589" xr:uid="{00000000-0005-0000-0000-00003E010000}"/>
    <cellStyle name="20% - Énfasis2 18 2 2" xfId="2233" xr:uid="{00000000-0005-0000-0000-00003F010000}"/>
    <cellStyle name="20% - Énfasis2 18 3" xfId="931" xr:uid="{00000000-0005-0000-0000-000040010000}"/>
    <cellStyle name="20% - Énfasis2 18 3 2" xfId="2575" xr:uid="{00000000-0005-0000-0000-000041010000}"/>
    <cellStyle name="20% - Énfasis2 18 4" xfId="1261" xr:uid="{00000000-0005-0000-0000-000042010000}"/>
    <cellStyle name="20% - Énfasis2 18 4 2" xfId="2905" xr:uid="{00000000-0005-0000-0000-000043010000}"/>
    <cellStyle name="20% - Énfasis2 18 5" xfId="1589" xr:uid="{00000000-0005-0000-0000-000044010000}"/>
    <cellStyle name="20% - Énfasis2 18 5 2" xfId="3233" xr:uid="{00000000-0005-0000-0000-000045010000}"/>
    <cellStyle name="20% - Énfasis2 18 6" xfId="1911" xr:uid="{00000000-0005-0000-0000-000046010000}"/>
    <cellStyle name="20% - Énfasis2 19" xfId="290" xr:uid="{00000000-0005-0000-0000-000047010000}"/>
    <cellStyle name="20% - Énfasis2 19 2" xfId="612" xr:uid="{00000000-0005-0000-0000-000048010000}"/>
    <cellStyle name="20% - Énfasis2 19 2 2" xfId="2256" xr:uid="{00000000-0005-0000-0000-000049010000}"/>
    <cellStyle name="20% - Énfasis2 19 3" xfId="954" xr:uid="{00000000-0005-0000-0000-00004A010000}"/>
    <cellStyle name="20% - Énfasis2 19 3 2" xfId="2598" xr:uid="{00000000-0005-0000-0000-00004B010000}"/>
    <cellStyle name="20% - Énfasis2 19 4" xfId="1284" xr:uid="{00000000-0005-0000-0000-00004C010000}"/>
    <cellStyle name="20% - Énfasis2 19 4 2" xfId="2928" xr:uid="{00000000-0005-0000-0000-00004D010000}"/>
    <cellStyle name="20% - Énfasis2 19 5" xfId="1612" xr:uid="{00000000-0005-0000-0000-00004E010000}"/>
    <cellStyle name="20% - Énfasis2 19 5 2" xfId="3256" xr:uid="{00000000-0005-0000-0000-00004F010000}"/>
    <cellStyle name="20% - Énfasis2 19 6" xfId="1934" xr:uid="{00000000-0005-0000-0000-000050010000}"/>
    <cellStyle name="20% - Énfasis2 2" xfId="53" xr:uid="{00000000-0005-0000-0000-000051010000}"/>
    <cellStyle name="20% - Énfasis2 2 2" xfId="367" xr:uid="{00000000-0005-0000-0000-000052010000}"/>
    <cellStyle name="20% - Énfasis2 2 2 2" xfId="719" xr:uid="{00000000-0005-0000-0000-000053010000}"/>
    <cellStyle name="20% - Énfasis2 2 2 2 2" xfId="2363" xr:uid="{00000000-0005-0000-0000-000054010000}"/>
    <cellStyle name="20% - Énfasis2 2 2 3" xfId="1049" xr:uid="{00000000-0005-0000-0000-000055010000}"/>
    <cellStyle name="20% - Énfasis2 2 2 3 2" xfId="2693" xr:uid="{00000000-0005-0000-0000-000056010000}"/>
    <cellStyle name="20% - Énfasis2 2 2 4" xfId="1377" xr:uid="{00000000-0005-0000-0000-000057010000}"/>
    <cellStyle name="20% - Énfasis2 2 2 4 2" xfId="3021" xr:uid="{00000000-0005-0000-0000-000058010000}"/>
    <cellStyle name="20% - Énfasis2 2 2 5" xfId="2011" xr:uid="{00000000-0005-0000-0000-000059010000}"/>
    <cellStyle name="20% - Énfasis2 2 3" xfId="697" xr:uid="{00000000-0005-0000-0000-00005A010000}"/>
    <cellStyle name="20% - Énfasis2 2 3 2" xfId="2341" xr:uid="{00000000-0005-0000-0000-00005B010000}"/>
    <cellStyle name="20% - Énfasis2 2 4" xfId="1027" xr:uid="{00000000-0005-0000-0000-00005C010000}"/>
    <cellStyle name="20% - Énfasis2 2 4 2" xfId="2671" xr:uid="{00000000-0005-0000-0000-00005D010000}"/>
    <cellStyle name="20% - Énfasis2 2 5" xfId="1355" xr:uid="{00000000-0005-0000-0000-00005E010000}"/>
    <cellStyle name="20% - Énfasis2 2 5 2" xfId="2999" xr:uid="{00000000-0005-0000-0000-00005F010000}"/>
    <cellStyle name="20% - Énfasis2 2 6" xfId="1697" xr:uid="{00000000-0005-0000-0000-000060010000}"/>
    <cellStyle name="20% - Énfasis2 20" xfId="282" xr:uid="{00000000-0005-0000-0000-000061010000}"/>
    <cellStyle name="20% - Énfasis2 20 2" xfId="604" xr:uid="{00000000-0005-0000-0000-000062010000}"/>
    <cellStyle name="20% - Énfasis2 20 2 2" xfId="2248" xr:uid="{00000000-0005-0000-0000-000063010000}"/>
    <cellStyle name="20% - Énfasis2 20 3" xfId="946" xr:uid="{00000000-0005-0000-0000-000064010000}"/>
    <cellStyle name="20% - Énfasis2 20 3 2" xfId="2590" xr:uid="{00000000-0005-0000-0000-000065010000}"/>
    <cellStyle name="20% - Énfasis2 20 4" xfId="1276" xr:uid="{00000000-0005-0000-0000-000066010000}"/>
    <cellStyle name="20% - Énfasis2 20 4 2" xfId="2920" xr:uid="{00000000-0005-0000-0000-000067010000}"/>
    <cellStyle name="20% - Énfasis2 20 5" xfId="1604" xr:uid="{00000000-0005-0000-0000-000068010000}"/>
    <cellStyle name="20% - Énfasis2 20 5 2" xfId="3248" xr:uid="{00000000-0005-0000-0000-000069010000}"/>
    <cellStyle name="20% - Énfasis2 20 6" xfId="1926" xr:uid="{00000000-0005-0000-0000-00006A010000}"/>
    <cellStyle name="20% - Énfasis2 21" xfId="285" xr:uid="{00000000-0005-0000-0000-00006B010000}"/>
    <cellStyle name="20% - Énfasis2 21 2" xfId="607" xr:uid="{00000000-0005-0000-0000-00006C010000}"/>
    <cellStyle name="20% - Énfasis2 21 2 2" xfId="2251" xr:uid="{00000000-0005-0000-0000-00006D010000}"/>
    <cellStyle name="20% - Énfasis2 21 3" xfId="949" xr:uid="{00000000-0005-0000-0000-00006E010000}"/>
    <cellStyle name="20% - Énfasis2 21 3 2" xfId="2593" xr:uid="{00000000-0005-0000-0000-00006F010000}"/>
    <cellStyle name="20% - Énfasis2 21 4" xfId="1279" xr:uid="{00000000-0005-0000-0000-000070010000}"/>
    <cellStyle name="20% - Énfasis2 21 4 2" xfId="2923" xr:uid="{00000000-0005-0000-0000-000071010000}"/>
    <cellStyle name="20% - Énfasis2 21 5" xfId="1607" xr:uid="{00000000-0005-0000-0000-000072010000}"/>
    <cellStyle name="20% - Énfasis2 21 5 2" xfId="3251" xr:uid="{00000000-0005-0000-0000-000073010000}"/>
    <cellStyle name="20% - Énfasis2 21 6" xfId="1929" xr:uid="{00000000-0005-0000-0000-000074010000}"/>
    <cellStyle name="20% - Énfasis2 22" xfId="297" xr:uid="{00000000-0005-0000-0000-000075010000}"/>
    <cellStyle name="20% - Énfasis2 22 2" xfId="619" xr:uid="{00000000-0005-0000-0000-000076010000}"/>
    <cellStyle name="20% - Énfasis2 22 2 2" xfId="2263" xr:uid="{00000000-0005-0000-0000-000077010000}"/>
    <cellStyle name="20% - Énfasis2 22 3" xfId="961" xr:uid="{00000000-0005-0000-0000-000078010000}"/>
    <cellStyle name="20% - Énfasis2 22 3 2" xfId="2605" xr:uid="{00000000-0005-0000-0000-000079010000}"/>
    <cellStyle name="20% - Énfasis2 22 4" xfId="1291" xr:uid="{00000000-0005-0000-0000-00007A010000}"/>
    <cellStyle name="20% - Énfasis2 22 4 2" xfId="2935" xr:uid="{00000000-0005-0000-0000-00007B010000}"/>
    <cellStyle name="20% - Énfasis2 22 5" xfId="1619" xr:uid="{00000000-0005-0000-0000-00007C010000}"/>
    <cellStyle name="20% - Énfasis2 22 5 2" xfId="3263" xr:uid="{00000000-0005-0000-0000-00007D010000}"/>
    <cellStyle name="20% - Énfasis2 22 6" xfId="1941" xr:uid="{00000000-0005-0000-0000-00007E010000}"/>
    <cellStyle name="20% - Énfasis2 23" xfId="342" xr:uid="{00000000-0005-0000-0000-00007F010000}"/>
    <cellStyle name="20% - Énfasis2 23 2" xfId="661" xr:uid="{00000000-0005-0000-0000-000080010000}"/>
    <cellStyle name="20% - Énfasis2 23 2 2" xfId="2305" xr:uid="{00000000-0005-0000-0000-000081010000}"/>
    <cellStyle name="20% - Énfasis2 23 3" xfId="1003" xr:uid="{00000000-0005-0000-0000-000082010000}"/>
    <cellStyle name="20% - Énfasis2 23 3 2" xfId="2647" xr:uid="{00000000-0005-0000-0000-000083010000}"/>
    <cellStyle name="20% - Énfasis2 23 4" xfId="1333" xr:uid="{00000000-0005-0000-0000-000084010000}"/>
    <cellStyle name="20% - Énfasis2 23 4 2" xfId="2977" xr:uid="{00000000-0005-0000-0000-000085010000}"/>
    <cellStyle name="20% - Énfasis2 23 5" xfId="1661" xr:uid="{00000000-0005-0000-0000-000086010000}"/>
    <cellStyle name="20% - Énfasis2 23 5 2" xfId="3305" xr:uid="{00000000-0005-0000-0000-000087010000}"/>
    <cellStyle name="20% - Énfasis2 23 6" xfId="1986" xr:uid="{00000000-0005-0000-0000-000088010000}"/>
    <cellStyle name="20% - Énfasis2 24" xfId="338" xr:uid="{00000000-0005-0000-0000-000089010000}"/>
    <cellStyle name="20% - Énfasis2 24 2" xfId="1982" xr:uid="{00000000-0005-0000-0000-00008A010000}"/>
    <cellStyle name="20% - Énfasis2 25" xfId="678" xr:uid="{00000000-0005-0000-0000-00008B010000}"/>
    <cellStyle name="20% - Énfasis2 25 2" xfId="2322" xr:uid="{00000000-0005-0000-0000-00008C010000}"/>
    <cellStyle name="20% - Énfasis2 26" xfId="692" xr:uid="{00000000-0005-0000-0000-00008D010000}"/>
    <cellStyle name="20% - Énfasis2 26 2" xfId="2336" xr:uid="{00000000-0005-0000-0000-00008E010000}"/>
    <cellStyle name="20% - Énfasis2 27" xfId="671" xr:uid="{00000000-0005-0000-0000-00008F010000}"/>
    <cellStyle name="20% - Énfasis2 27 2" xfId="2315" xr:uid="{00000000-0005-0000-0000-000090010000}"/>
    <cellStyle name="20% - Énfasis2 28" xfId="1675" xr:uid="{00000000-0005-0000-0000-000091010000}"/>
    <cellStyle name="20% - Énfasis2 3" xfId="44" xr:uid="{00000000-0005-0000-0000-000092010000}"/>
    <cellStyle name="20% - Énfasis2 3 2" xfId="380" xr:uid="{00000000-0005-0000-0000-000093010000}"/>
    <cellStyle name="20% - Énfasis2 3 2 2" xfId="2024" xr:uid="{00000000-0005-0000-0000-000094010000}"/>
    <cellStyle name="20% - Énfasis2 3 3" xfId="710" xr:uid="{00000000-0005-0000-0000-000095010000}"/>
    <cellStyle name="20% - Énfasis2 3 3 2" xfId="2354" xr:uid="{00000000-0005-0000-0000-000096010000}"/>
    <cellStyle name="20% - Énfasis2 3 4" xfId="1040" xr:uid="{00000000-0005-0000-0000-000097010000}"/>
    <cellStyle name="20% - Énfasis2 3 4 2" xfId="2684" xr:uid="{00000000-0005-0000-0000-000098010000}"/>
    <cellStyle name="20% - Énfasis2 3 5" xfId="1368" xr:uid="{00000000-0005-0000-0000-000099010000}"/>
    <cellStyle name="20% - Énfasis2 3 5 2" xfId="3012" xr:uid="{00000000-0005-0000-0000-00009A010000}"/>
    <cellStyle name="20% - Énfasis2 3 6" xfId="1688" xr:uid="{00000000-0005-0000-0000-00009B010000}"/>
    <cellStyle name="20% - Énfasis2 4" xfId="47" xr:uid="{00000000-0005-0000-0000-00009C010000}"/>
    <cellStyle name="20% - Énfasis2 4 2" xfId="383" xr:uid="{00000000-0005-0000-0000-00009D010000}"/>
    <cellStyle name="20% - Énfasis2 4 2 2" xfId="2027" xr:uid="{00000000-0005-0000-0000-00009E010000}"/>
    <cellStyle name="20% - Énfasis2 4 3" xfId="713" xr:uid="{00000000-0005-0000-0000-00009F010000}"/>
    <cellStyle name="20% - Énfasis2 4 3 2" xfId="2357" xr:uid="{00000000-0005-0000-0000-0000A0010000}"/>
    <cellStyle name="20% - Énfasis2 4 4" xfId="1043" xr:uid="{00000000-0005-0000-0000-0000A1010000}"/>
    <cellStyle name="20% - Énfasis2 4 4 2" xfId="2687" xr:uid="{00000000-0005-0000-0000-0000A2010000}"/>
    <cellStyle name="20% - Énfasis2 4 5" xfId="1371" xr:uid="{00000000-0005-0000-0000-0000A3010000}"/>
    <cellStyle name="20% - Énfasis2 4 5 2" xfId="3015" xr:uid="{00000000-0005-0000-0000-0000A4010000}"/>
    <cellStyle name="20% - Énfasis2 4 6" xfId="1691" xr:uid="{00000000-0005-0000-0000-0000A5010000}"/>
    <cellStyle name="20% - Énfasis2 5" xfId="60" xr:uid="{00000000-0005-0000-0000-0000A6010000}"/>
    <cellStyle name="20% - Énfasis2 5 2" xfId="390" xr:uid="{00000000-0005-0000-0000-0000A7010000}"/>
    <cellStyle name="20% - Énfasis2 5 2 2" xfId="2034" xr:uid="{00000000-0005-0000-0000-0000A8010000}"/>
    <cellStyle name="20% - Énfasis2 5 3" xfId="726" xr:uid="{00000000-0005-0000-0000-0000A9010000}"/>
    <cellStyle name="20% - Énfasis2 5 3 2" xfId="2370" xr:uid="{00000000-0005-0000-0000-0000AA010000}"/>
    <cellStyle name="20% - Énfasis2 5 4" xfId="1056" xr:uid="{00000000-0005-0000-0000-0000AB010000}"/>
    <cellStyle name="20% - Énfasis2 5 4 2" xfId="2700" xr:uid="{00000000-0005-0000-0000-0000AC010000}"/>
    <cellStyle name="20% - Énfasis2 5 5" xfId="1384" xr:uid="{00000000-0005-0000-0000-0000AD010000}"/>
    <cellStyle name="20% - Énfasis2 5 5 2" xfId="3028" xr:uid="{00000000-0005-0000-0000-0000AE010000}"/>
    <cellStyle name="20% - Énfasis2 5 6" xfId="1704" xr:uid="{00000000-0005-0000-0000-0000AF010000}"/>
    <cellStyle name="20% - Énfasis2 6" xfId="74" xr:uid="{00000000-0005-0000-0000-0000B0010000}"/>
    <cellStyle name="20% - Énfasis2 6 2" xfId="396" xr:uid="{00000000-0005-0000-0000-0000B1010000}"/>
    <cellStyle name="20% - Énfasis2 6 2 2" xfId="2040" xr:uid="{00000000-0005-0000-0000-0000B2010000}"/>
    <cellStyle name="20% - Énfasis2 6 3" xfId="738" xr:uid="{00000000-0005-0000-0000-0000B3010000}"/>
    <cellStyle name="20% - Énfasis2 6 3 2" xfId="2382" xr:uid="{00000000-0005-0000-0000-0000B4010000}"/>
    <cellStyle name="20% - Énfasis2 6 4" xfId="1068" xr:uid="{00000000-0005-0000-0000-0000B5010000}"/>
    <cellStyle name="20% - Énfasis2 6 4 2" xfId="2712" xr:uid="{00000000-0005-0000-0000-0000B6010000}"/>
    <cellStyle name="20% - Énfasis2 6 5" xfId="1396" xr:uid="{00000000-0005-0000-0000-0000B7010000}"/>
    <cellStyle name="20% - Énfasis2 6 5 2" xfId="3040" xr:uid="{00000000-0005-0000-0000-0000B8010000}"/>
    <cellStyle name="20% - Énfasis2 6 6" xfId="1718" xr:uid="{00000000-0005-0000-0000-0000B9010000}"/>
    <cellStyle name="20% - Énfasis2 7" xfId="88" xr:uid="{00000000-0005-0000-0000-0000BA010000}"/>
    <cellStyle name="20% - Énfasis2 7 2" xfId="410" xr:uid="{00000000-0005-0000-0000-0000BB010000}"/>
    <cellStyle name="20% - Énfasis2 7 2 2" xfId="2054" xr:uid="{00000000-0005-0000-0000-0000BC010000}"/>
    <cellStyle name="20% - Énfasis2 7 3" xfId="752" xr:uid="{00000000-0005-0000-0000-0000BD010000}"/>
    <cellStyle name="20% - Énfasis2 7 3 2" xfId="2396" xr:uid="{00000000-0005-0000-0000-0000BE010000}"/>
    <cellStyle name="20% - Énfasis2 7 4" xfId="1082" xr:uid="{00000000-0005-0000-0000-0000BF010000}"/>
    <cellStyle name="20% - Énfasis2 7 4 2" xfId="2726" xr:uid="{00000000-0005-0000-0000-0000C0010000}"/>
    <cellStyle name="20% - Énfasis2 7 5" xfId="1410" xr:uid="{00000000-0005-0000-0000-0000C1010000}"/>
    <cellStyle name="20% - Énfasis2 7 5 2" xfId="3054" xr:uid="{00000000-0005-0000-0000-0000C2010000}"/>
    <cellStyle name="20% - Énfasis2 7 6" xfId="1732" xr:uid="{00000000-0005-0000-0000-0000C3010000}"/>
    <cellStyle name="20% - Énfasis2 8" xfId="102" xr:uid="{00000000-0005-0000-0000-0000C4010000}"/>
    <cellStyle name="20% - Énfasis2 8 2" xfId="424" xr:uid="{00000000-0005-0000-0000-0000C5010000}"/>
    <cellStyle name="20% - Énfasis2 8 2 2" xfId="2068" xr:uid="{00000000-0005-0000-0000-0000C6010000}"/>
    <cellStyle name="20% - Énfasis2 8 3" xfId="766" xr:uid="{00000000-0005-0000-0000-0000C7010000}"/>
    <cellStyle name="20% - Énfasis2 8 3 2" xfId="2410" xr:uid="{00000000-0005-0000-0000-0000C8010000}"/>
    <cellStyle name="20% - Énfasis2 8 4" xfId="1096" xr:uid="{00000000-0005-0000-0000-0000C9010000}"/>
    <cellStyle name="20% - Énfasis2 8 4 2" xfId="2740" xr:uid="{00000000-0005-0000-0000-0000CA010000}"/>
    <cellStyle name="20% - Énfasis2 8 5" xfId="1424" xr:uid="{00000000-0005-0000-0000-0000CB010000}"/>
    <cellStyle name="20% - Énfasis2 8 5 2" xfId="3068" xr:uid="{00000000-0005-0000-0000-0000CC010000}"/>
    <cellStyle name="20% - Énfasis2 8 6" xfId="1746" xr:uid="{00000000-0005-0000-0000-0000CD010000}"/>
    <cellStyle name="20% - Énfasis2 9" xfId="116" xr:uid="{00000000-0005-0000-0000-0000CE010000}"/>
    <cellStyle name="20% - Énfasis2 9 2" xfId="438" xr:uid="{00000000-0005-0000-0000-0000CF010000}"/>
    <cellStyle name="20% - Énfasis2 9 2 2" xfId="2082" xr:uid="{00000000-0005-0000-0000-0000D0010000}"/>
    <cellStyle name="20% - Énfasis2 9 3" xfId="780" xr:uid="{00000000-0005-0000-0000-0000D1010000}"/>
    <cellStyle name="20% - Énfasis2 9 3 2" xfId="2424" xr:uid="{00000000-0005-0000-0000-0000D2010000}"/>
    <cellStyle name="20% - Énfasis2 9 4" xfId="1110" xr:uid="{00000000-0005-0000-0000-0000D3010000}"/>
    <cellStyle name="20% - Énfasis2 9 4 2" xfId="2754" xr:uid="{00000000-0005-0000-0000-0000D4010000}"/>
    <cellStyle name="20% - Énfasis2 9 5" xfId="1438" xr:uid="{00000000-0005-0000-0000-0000D5010000}"/>
    <cellStyle name="20% - Énfasis2 9 5 2" xfId="3082" xr:uid="{00000000-0005-0000-0000-0000D6010000}"/>
    <cellStyle name="20% - Énfasis2 9 6" xfId="1760" xr:uid="{00000000-0005-0000-0000-0000D7010000}"/>
    <cellStyle name="20% - Énfasis3" xfId="26" builtinId="38" customBuiltin="1"/>
    <cellStyle name="20% - Énfasis3 10" xfId="120" xr:uid="{00000000-0005-0000-0000-0000D9010000}"/>
    <cellStyle name="20% - Énfasis3 10 2" xfId="442" xr:uid="{00000000-0005-0000-0000-0000DA010000}"/>
    <cellStyle name="20% - Énfasis3 10 2 2" xfId="2086" xr:uid="{00000000-0005-0000-0000-0000DB010000}"/>
    <cellStyle name="20% - Énfasis3 10 3" xfId="784" xr:uid="{00000000-0005-0000-0000-0000DC010000}"/>
    <cellStyle name="20% - Énfasis3 10 3 2" xfId="2428" xr:uid="{00000000-0005-0000-0000-0000DD010000}"/>
    <cellStyle name="20% - Énfasis3 10 4" xfId="1114" xr:uid="{00000000-0005-0000-0000-0000DE010000}"/>
    <cellStyle name="20% - Énfasis3 10 4 2" xfId="2758" xr:uid="{00000000-0005-0000-0000-0000DF010000}"/>
    <cellStyle name="20% - Énfasis3 10 5" xfId="1442" xr:uid="{00000000-0005-0000-0000-0000E0010000}"/>
    <cellStyle name="20% - Énfasis3 10 5 2" xfId="3086" xr:uid="{00000000-0005-0000-0000-0000E1010000}"/>
    <cellStyle name="20% - Énfasis3 10 6" xfId="1764" xr:uid="{00000000-0005-0000-0000-0000E2010000}"/>
    <cellStyle name="20% - Énfasis3 11" xfId="134" xr:uid="{00000000-0005-0000-0000-0000E3010000}"/>
    <cellStyle name="20% - Énfasis3 11 2" xfId="456" xr:uid="{00000000-0005-0000-0000-0000E4010000}"/>
    <cellStyle name="20% - Énfasis3 11 2 2" xfId="2100" xr:uid="{00000000-0005-0000-0000-0000E5010000}"/>
    <cellStyle name="20% - Énfasis3 11 3" xfId="798" xr:uid="{00000000-0005-0000-0000-0000E6010000}"/>
    <cellStyle name="20% - Énfasis3 11 3 2" xfId="2442" xr:uid="{00000000-0005-0000-0000-0000E7010000}"/>
    <cellStyle name="20% - Énfasis3 11 4" xfId="1128" xr:uid="{00000000-0005-0000-0000-0000E8010000}"/>
    <cellStyle name="20% - Énfasis3 11 4 2" xfId="2772" xr:uid="{00000000-0005-0000-0000-0000E9010000}"/>
    <cellStyle name="20% - Énfasis3 11 5" xfId="1456" xr:uid="{00000000-0005-0000-0000-0000EA010000}"/>
    <cellStyle name="20% - Énfasis3 11 5 2" xfId="3100" xr:uid="{00000000-0005-0000-0000-0000EB010000}"/>
    <cellStyle name="20% - Énfasis3 11 6" xfId="1778" xr:uid="{00000000-0005-0000-0000-0000EC010000}"/>
    <cellStyle name="20% - Énfasis3 12" xfId="148" xr:uid="{00000000-0005-0000-0000-0000ED010000}"/>
    <cellStyle name="20% - Énfasis3 12 2" xfId="470" xr:uid="{00000000-0005-0000-0000-0000EE010000}"/>
    <cellStyle name="20% - Énfasis3 12 2 2" xfId="2114" xr:uid="{00000000-0005-0000-0000-0000EF010000}"/>
    <cellStyle name="20% - Énfasis3 12 3" xfId="812" xr:uid="{00000000-0005-0000-0000-0000F0010000}"/>
    <cellStyle name="20% - Énfasis3 12 3 2" xfId="2456" xr:uid="{00000000-0005-0000-0000-0000F1010000}"/>
    <cellStyle name="20% - Énfasis3 12 4" xfId="1142" xr:uid="{00000000-0005-0000-0000-0000F2010000}"/>
    <cellStyle name="20% - Énfasis3 12 4 2" xfId="2786" xr:uid="{00000000-0005-0000-0000-0000F3010000}"/>
    <cellStyle name="20% - Énfasis3 12 5" xfId="1470" xr:uid="{00000000-0005-0000-0000-0000F4010000}"/>
    <cellStyle name="20% - Énfasis3 12 5 2" xfId="3114" xr:uid="{00000000-0005-0000-0000-0000F5010000}"/>
    <cellStyle name="20% - Énfasis3 12 6" xfId="1792" xr:uid="{00000000-0005-0000-0000-0000F6010000}"/>
    <cellStyle name="20% - Énfasis3 13" xfId="162" xr:uid="{00000000-0005-0000-0000-0000F7010000}"/>
    <cellStyle name="20% - Énfasis3 13 2" xfId="484" xr:uid="{00000000-0005-0000-0000-0000F8010000}"/>
    <cellStyle name="20% - Énfasis3 13 2 2" xfId="2128" xr:uid="{00000000-0005-0000-0000-0000F9010000}"/>
    <cellStyle name="20% - Énfasis3 13 3" xfId="826" xr:uid="{00000000-0005-0000-0000-0000FA010000}"/>
    <cellStyle name="20% - Énfasis3 13 3 2" xfId="2470" xr:uid="{00000000-0005-0000-0000-0000FB010000}"/>
    <cellStyle name="20% - Énfasis3 13 4" xfId="1156" xr:uid="{00000000-0005-0000-0000-0000FC010000}"/>
    <cellStyle name="20% - Énfasis3 13 4 2" xfId="2800" xr:uid="{00000000-0005-0000-0000-0000FD010000}"/>
    <cellStyle name="20% - Énfasis3 13 5" xfId="1484" xr:uid="{00000000-0005-0000-0000-0000FE010000}"/>
    <cellStyle name="20% - Énfasis3 13 5 2" xfId="3128" xr:uid="{00000000-0005-0000-0000-0000FF010000}"/>
    <cellStyle name="20% - Énfasis3 13 6" xfId="1806" xr:uid="{00000000-0005-0000-0000-000000020000}"/>
    <cellStyle name="20% - Énfasis3 14" xfId="215" xr:uid="{00000000-0005-0000-0000-000001020000}"/>
    <cellStyle name="20% - Énfasis3 14 2" xfId="537" xr:uid="{00000000-0005-0000-0000-000002020000}"/>
    <cellStyle name="20% - Énfasis3 14 2 2" xfId="2181" xr:uid="{00000000-0005-0000-0000-000003020000}"/>
    <cellStyle name="20% - Énfasis3 14 3" xfId="879" xr:uid="{00000000-0005-0000-0000-000004020000}"/>
    <cellStyle name="20% - Énfasis3 14 3 2" xfId="2523" xr:uid="{00000000-0005-0000-0000-000005020000}"/>
    <cellStyle name="20% - Énfasis3 14 4" xfId="1209" xr:uid="{00000000-0005-0000-0000-000006020000}"/>
    <cellStyle name="20% - Énfasis3 14 4 2" xfId="2853" xr:uid="{00000000-0005-0000-0000-000007020000}"/>
    <cellStyle name="20% - Énfasis3 14 5" xfId="1537" xr:uid="{00000000-0005-0000-0000-000008020000}"/>
    <cellStyle name="20% - Énfasis3 14 5 2" xfId="3181" xr:uid="{00000000-0005-0000-0000-000009020000}"/>
    <cellStyle name="20% - Énfasis3 14 6" xfId="1859" xr:uid="{00000000-0005-0000-0000-00000A020000}"/>
    <cellStyle name="20% - Énfasis3 15" xfId="236" xr:uid="{00000000-0005-0000-0000-00000B020000}"/>
    <cellStyle name="20% - Énfasis3 15 2" xfId="558" xr:uid="{00000000-0005-0000-0000-00000C020000}"/>
    <cellStyle name="20% - Énfasis3 15 2 2" xfId="2202" xr:uid="{00000000-0005-0000-0000-00000D020000}"/>
    <cellStyle name="20% - Énfasis3 15 3" xfId="900" xr:uid="{00000000-0005-0000-0000-00000E020000}"/>
    <cellStyle name="20% - Énfasis3 15 3 2" xfId="2544" xr:uid="{00000000-0005-0000-0000-00000F020000}"/>
    <cellStyle name="20% - Énfasis3 15 4" xfId="1230" xr:uid="{00000000-0005-0000-0000-000010020000}"/>
    <cellStyle name="20% - Énfasis3 15 4 2" xfId="2874" xr:uid="{00000000-0005-0000-0000-000011020000}"/>
    <cellStyle name="20% - Énfasis3 15 5" xfId="1558" xr:uid="{00000000-0005-0000-0000-000012020000}"/>
    <cellStyle name="20% - Énfasis3 15 5 2" xfId="3202" xr:uid="{00000000-0005-0000-0000-000013020000}"/>
    <cellStyle name="20% - Énfasis3 15 6" xfId="1880" xr:uid="{00000000-0005-0000-0000-000014020000}"/>
    <cellStyle name="20% - Énfasis3 16" xfId="238" xr:uid="{00000000-0005-0000-0000-000015020000}"/>
    <cellStyle name="20% - Énfasis3 16 2" xfId="560" xr:uid="{00000000-0005-0000-0000-000016020000}"/>
    <cellStyle name="20% - Énfasis3 16 2 2" xfId="2204" xr:uid="{00000000-0005-0000-0000-000017020000}"/>
    <cellStyle name="20% - Énfasis3 16 3" xfId="902" xr:uid="{00000000-0005-0000-0000-000018020000}"/>
    <cellStyle name="20% - Énfasis3 16 3 2" xfId="2546" xr:uid="{00000000-0005-0000-0000-000019020000}"/>
    <cellStyle name="20% - Énfasis3 16 4" xfId="1232" xr:uid="{00000000-0005-0000-0000-00001A020000}"/>
    <cellStyle name="20% - Énfasis3 16 4 2" xfId="2876" xr:uid="{00000000-0005-0000-0000-00001B020000}"/>
    <cellStyle name="20% - Énfasis3 16 5" xfId="1560" xr:uid="{00000000-0005-0000-0000-00001C020000}"/>
    <cellStyle name="20% - Énfasis3 16 5 2" xfId="3204" xr:uid="{00000000-0005-0000-0000-00001D020000}"/>
    <cellStyle name="20% - Énfasis3 16 6" xfId="1882" xr:uid="{00000000-0005-0000-0000-00001E020000}"/>
    <cellStyle name="20% - Énfasis3 17" xfId="229" xr:uid="{00000000-0005-0000-0000-00001F020000}"/>
    <cellStyle name="20% - Énfasis3 17 2" xfId="551" xr:uid="{00000000-0005-0000-0000-000020020000}"/>
    <cellStyle name="20% - Énfasis3 17 2 2" xfId="2195" xr:uid="{00000000-0005-0000-0000-000021020000}"/>
    <cellStyle name="20% - Énfasis3 17 3" xfId="893" xr:uid="{00000000-0005-0000-0000-000022020000}"/>
    <cellStyle name="20% - Énfasis3 17 3 2" xfId="2537" xr:uid="{00000000-0005-0000-0000-000023020000}"/>
    <cellStyle name="20% - Énfasis3 17 4" xfId="1223" xr:uid="{00000000-0005-0000-0000-000024020000}"/>
    <cellStyle name="20% - Énfasis3 17 4 2" xfId="2867" xr:uid="{00000000-0005-0000-0000-000025020000}"/>
    <cellStyle name="20% - Énfasis3 17 5" xfId="1551" xr:uid="{00000000-0005-0000-0000-000026020000}"/>
    <cellStyle name="20% - Énfasis3 17 5 2" xfId="3195" xr:uid="{00000000-0005-0000-0000-000027020000}"/>
    <cellStyle name="20% - Énfasis3 17 6" xfId="1873" xr:uid="{00000000-0005-0000-0000-000028020000}"/>
    <cellStyle name="20% - Énfasis3 18" xfId="230" xr:uid="{00000000-0005-0000-0000-000029020000}"/>
    <cellStyle name="20% - Énfasis3 18 2" xfId="552" xr:uid="{00000000-0005-0000-0000-00002A020000}"/>
    <cellStyle name="20% - Énfasis3 18 2 2" xfId="2196" xr:uid="{00000000-0005-0000-0000-00002B020000}"/>
    <cellStyle name="20% - Énfasis3 18 3" xfId="894" xr:uid="{00000000-0005-0000-0000-00002C020000}"/>
    <cellStyle name="20% - Énfasis3 18 3 2" xfId="2538" xr:uid="{00000000-0005-0000-0000-00002D020000}"/>
    <cellStyle name="20% - Énfasis3 18 4" xfId="1224" xr:uid="{00000000-0005-0000-0000-00002E020000}"/>
    <cellStyle name="20% - Énfasis3 18 4 2" xfId="2868" xr:uid="{00000000-0005-0000-0000-00002F020000}"/>
    <cellStyle name="20% - Énfasis3 18 5" xfId="1552" xr:uid="{00000000-0005-0000-0000-000030020000}"/>
    <cellStyle name="20% - Énfasis3 18 5 2" xfId="3196" xr:uid="{00000000-0005-0000-0000-000031020000}"/>
    <cellStyle name="20% - Énfasis3 18 6" xfId="1874" xr:uid="{00000000-0005-0000-0000-000032020000}"/>
    <cellStyle name="20% - Énfasis3 19" xfId="294" xr:uid="{00000000-0005-0000-0000-000033020000}"/>
    <cellStyle name="20% - Énfasis3 19 2" xfId="616" xr:uid="{00000000-0005-0000-0000-000034020000}"/>
    <cellStyle name="20% - Énfasis3 19 2 2" xfId="2260" xr:uid="{00000000-0005-0000-0000-000035020000}"/>
    <cellStyle name="20% - Énfasis3 19 3" xfId="958" xr:uid="{00000000-0005-0000-0000-000036020000}"/>
    <cellStyle name="20% - Énfasis3 19 3 2" xfId="2602" xr:uid="{00000000-0005-0000-0000-000037020000}"/>
    <cellStyle name="20% - Énfasis3 19 4" xfId="1288" xr:uid="{00000000-0005-0000-0000-000038020000}"/>
    <cellStyle name="20% - Énfasis3 19 4 2" xfId="2932" xr:uid="{00000000-0005-0000-0000-000039020000}"/>
    <cellStyle name="20% - Énfasis3 19 5" xfId="1616" xr:uid="{00000000-0005-0000-0000-00003A020000}"/>
    <cellStyle name="20% - Énfasis3 19 5 2" xfId="3260" xr:uid="{00000000-0005-0000-0000-00003B020000}"/>
    <cellStyle name="20% - Énfasis3 19 6" xfId="1938" xr:uid="{00000000-0005-0000-0000-00003C020000}"/>
    <cellStyle name="20% - Énfasis3 2" xfId="57" xr:uid="{00000000-0005-0000-0000-00003D020000}"/>
    <cellStyle name="20% - Énfasis3 2 2" xfId="369" xr:uid="{00000000-0005-0000-0000-00003E020000}"/>
    <cellStyle name="20% - Énfasis3 2 2 2" xfId="723" xr:uid="{00000000-0005-0000-0000-00003F020000}"/>
    <cellStyle name="20% - Énfasis3 2 2 2 2" xfId="2367" xr:uid="{00000000-0005-0000-0000-000040020000}"/>
    <cellStyle name="20% - Énfasis3 2 2 3" xfId="1053" xr:uid="{00000000-0005-0000-0000-000041020000}"/>
    <cellStyle name="20% - Énfasis3 2 2 3 2" xfId="2697" xr:uid="{00000000-0005-0000-0000-000042020000}"/>
    <cellStyle name="20% - Énfasis3 2 2 4" xfId="1381" xr:uid="{00000000-0005-0000-0000-000043020000}"/>
    <cellStyle name="20% - Énfasis3 2 2 4 2" xfId="3025" xr:uid="{00000000-0005-0000-0000-000044020000}"/>
    <cellStyle name="20% - Énfasis3 2 2 5" xfId="2013" xr:uid="{00000000-0005-0000-0000-000045020000}"/>
    <cellStyle name="20% - Énfasis3 2 3" xfId="699" xr:uid="{00000000-0005-0000-0000-000046020000}"/>
    <cellStyle name="20% - Énfasis3 2 3 2" xfId="2343" xr:uid="{00000000-0005-0000-0000-000047020000}"/>
    <cellStyle name="20% - Énfasis3 2 4" xfId="1029" xr:uid="{00000000-0005-0000-0000-000048020000}"/>
    <cellStyle name="20% - Énfasis3 2 4 2" xfId="2673" xr:uid="{00000000-0005-0000-0000-000049020000}"/>
    <cellStyle name="20% - Énfasis3 2 5" xfId="1357" xr:uid="{00000000-0005-0000-0000-00004A020000}"/>
    <cellStyle name="20% - Énfasis3 2 5 2" xfId="3001" xr:uid="{00000000-0005-0000-0000-00004B020000}"/>
    <cellStyle name="20% - Énfasis3 2 6" xfId="1701" xr:uid="{00000000-0005-0000-0000-00004C020000}"/>
    <cellStyle name="20% - Énfasis3 20" xfId="296" xr:uid="{00000000-0005-0000-0000-00004D020000}"/>
    <cellStyle name="20% - Énfasis3 20 2" xfId="618" xr:uid="{00000000-0005-0000-0000-00004E020000}"/>
    <cellStyle name="20% - Énfasis3 20 2 2" xfId="2262" xr:uid="{00000000-0005-0000-0000-00004F020000}"/>
    <cellStyle name="20% - Énfasis3 20 3" xfId="960" xr:uid="{00000000-0005-0000-0000-000050020000}"/>
    <cellStyle name="20% - Énfasis3 20 3 2" xfId="2604" xr:uid="{00000000-0005-0000-0000-000051020000}"/>
    <cellStyle name="20% - Énfasis3 20 4" xfId="1290" xr:uid="{00000000-0005-0000-0000-000052020000}"/>
    <cellStyle name="20% - Énfasis3 20 4 2" xfId="2934" xr:uid="{00000000-0005-0000-0000-000053020000}"/>
    <cellStyle name="20% - Énfasis3 20 5" xfId="1618" xr:uid="{00000000-0005-0000-0000-000054020000}"/>
    <cellStyle name="20% - Énfasis3 20 5 2" xfId="3262" xr:uid="{00000000-0005-0000-0000-000055020000}"/>
    <cellStyle name="20% - Énfasis3 20 6" xfId="1940" xr:uid="{00000000-0005-0000-0000-000056020000}"/>
    <cellStyle name="20% - Énfasis3 21" xfId="289" xr:uid="{00000000-0005-0000-0000-000057020000}"/>
    <cellStyle name="20% - Énfasis3 21 2" xfId="611" xr:uid="{00000000-0005-0000-0000-000058020000}"/>
    <cellStyle name="20% - Énfasis3 21 2 2" xfId="2255" xr:uid="{00000000-0005-0000-0000-000059020000}"/>
    <cellStyle name="20% - Énfasis3 21 3" xfId="953" xr:uid="{00000000-0005-0000-0000-00005A020000}"/>
    <cellStyle name="20% - Énfasis3 21 3 2" xfId="2597" xr:uid="{00000000-0005-0000-0000-00005B020000}"/>
    <cellStyle name="20% - Énfasis3 21 4" xfId="1283" xr:uid="{00000000-0005-0000-0000-00005C020000}"/>
    <cellStyle name="20% - Énfasis3 21 4 2" xfId="2927" xr:uid="{00000000-0005-0000-0000-00005D020000}"/>
    <cellStyle name="20% - Énfasis3 21 5" xfId="1611" xr:uid="{00000000-0005-0000-0000-00005E020000}"/>
    <cellStyle name="20% - Énfasis3 21 5 2" xfId="3255" xr:uid="{00000000-0005-0000-0000-00005F020000}"/>
    <cellStyle name="20% - Énfasis3 21 6" xfId="1933" xr:uid="{00000000-0005-0000-0000-000060020000}"/>
    <cellStyle name="20% - Énfasis3 22" xfId="284" xr:uid="{00000000-0005-0000-0000-000061020000}"/>
    <cellStyle name="20% - Énfasis3 22 2" xfId="606" xr:uid="{00000000-0005-0000-0000-000062020000}"/>
    <cellStyle name="20% - Énfasis3 22 2 2" xfId="2250" xr:uid="{00000000-0005-0000-0000-000063020000}"/>
    <cellStyle name="20% - Énfasis3 22 3" xfId="948" xr:uid="{00000000-0005-0000-0000-000064020000}"/>
    <cellStyle name="20% - Énfasis3 22 3 2" xfId="2592" xr:uid="{00000000-0005-0000-0000-000065020000}"/>
    <cellStyle name="20% - Énfasis3 22 4" xfId="1278" xr:uid="{00000000-0005-0000-0000-000066020000}"/>
    <cellStyle name="20% - Énfasis3 22 4 2" xfId="2922" xr:uid="{00000000-0005-0000-0000-000067020000}"/>
    <cellStyle name="20% - Énfasis3 22 5" xfId="1606" xr:uid="{00000000-0005-0000-0000-000068020000}"/>
    <cellStyle name="20% - Énfasis3 22 5 2" xfId="3250" xr:uid="{00000000-0005-0000-0000-000069020000}"/>
    <cellStyle name="20% - Énfasis3 22 6" xfId="1928" xr:uid="{00000000-0005-0000-0000-00006A020000}"/>
    <cellStyle name="20% - Énfasis3 23" xfId="345" xr:uid="{00000000-0005-0000-0000-00006B020000}"/>
    <cellStyle name="20% - Énfasis3 23 2" xfId="663" xr:uid="{00000000-0005-0000-0000-00006C020000}"/>
    <cellStyle name="20% - Énfasis3 23 2 2" xfId="2307" xr:uid="{00000000-0005-0000-0000-00006D020000}"/>
    <cellStyle name="20% - Énfasis3 23 3" xfId="1005" xr:uid="{00000000-0005-0000-0000-00006E020000}"/>
    <cellStyle name="20% - Énfasis3 23 3 2" xfId="2649" xr:uid="{00000000-0005-0000-0000-00006F020000}"/>
    <cellStyle name="20% - Énfasis3 23 4" xfId="1335" xr:uid="{00000000-0005-0000-0000-000070020000}"/>
    <cellStyle name="20% - Énfasis3 23 4 2" xfId="2979" xr:uid="{00000000-0005-0000-0000-000071020000}"/>
    <cellStyle name="20% - Énfasis3 23 5" xfId="1663" xr:uid="{00000000-0005-0000-0000-000072020000}"/>
    <cellStyle name="20% - Énfasis3 23 5 2" xfId="3307" xr:uid="{00000000-0005-0000-0000-000073020000}"/>
    <cellStyle name="20% - Énfasis3 23 6" xfId="1989" xr:uid="{00000000-0005-0000-0000-000074020000}"/>
    <cellStyle name="20% - Énfasis3 24" xfId="347" xr:uid="{00000000-0005-0000-0000-000075020000}"/>
    <cellStyle name="20% - Énfasis3 24 2" xfId="1991" xr:uid="{00000000-0005-0000-0000-000076020000}"/>
    <cellStyle name="20% - Énfasis3 25" xfId="681" xr:uid="{00000000-0005-0000-0000-000077020000}"/>
    <cellStyle name="20% - Énfasis3 25 2" xfId="2325" xr:uid="{00000000-0005-0000-0000-000078020000}"/>
    <cellStyle name="20% - Énfasis3 26" xfId="680" xr:uid="{00000000-0005-0000-0000-000079020000}"/>
    <cellStyle name="20% - Énfasis3 26 2" xfId="2324" xr:uid="{00000000-0005-0000-0000-00007A020000}"/>
    <cellStyle name="20% - Énfasis3 27" xfId="1015" xr:uid="{00000000-0005-0000-0000-00007B020000}"/>
    <cellStyle name="20% - Énfasis3 27 2" xfId="2659" xr:uid="{00000000-0005-0000-0000-00007C020000}"/>
    <cellStyle name="20% - Énfasis3 28" xfId="1677" xr:uid="{00000000-0005-0000-0000-00007D020000}"/>
    <cellStyle name="20% - Énfasis3 3" xfId="59" xr:uid="{00000000-0005-0000-0000-00007E020000}"/>
    <cellStyle name="20% - Énfasis3 3 2" xfId="389" xr:uid="{00000000-0005-0000-0000-00007F020000}"/>
    <cellStyle name="20% - Énfasis3 3 2 2" xfId="2033" xr:uid="{00000000-0005-0000-0000-000080020000}"/>
    <cellStyle name="20% - Énfasis3 3 3" xfId="725" xr:uid="{00000000-0005-0000-0000-000081020000}"/>
    <cellStyle name="20% - Énfasis3 3 3 2" xfId="2369" xr:uid="{00000000-0005-0000-0000-000082020000}"/>
    <cellStyle name="20% - Énfasis3 3 4" xfId="1055" xr:uid="{00000000-0005-0000-0000-000083020000}"/>
    <cellStyle name="20% - Énfasis3 3 4 2" xfId="2699" xr:uid="{00000000-0005-0000-0000-000084020000}"/>
    <cellStyle name="20% - Énfasis3 3 5" xfId="1383" xr:uid="{00000000-0005-0000-0000-000085020000}"/>
    <cellStyle name="20% - Énfasis3 3 5 2" xfId="3027" xr:uid="{00000000-0005-0000-0000-000086020000}"/>
    <cellStyle name="20% - Énfasis3 3 6" xfId="1703" xr:uid="{00000000-0005-0000-0000-000087020000}"/>
    <cellStyle name="20% - Énfasis3 4" xfId="51" xr:uid="{00000000-0005-0000-0000-000088020000}"/>
    <cellStyle name="20% - Énfasis3 4 2" xfId="385" xr:uid="{00000000-0005-0000-0000-000089020000}"/>
    <cellStyle name="20% - Énfasis3 4 2 2" xfId="2029" xr:uid="{00000000-0005-0000-0000-00008A020000}"/>
    <cellStyle name="20% - Énfasis3 4 3" xfId="717" xr:uid="{00000000-0005-0000-0000-00008B020000}"/>
    <cellStyle name="20% - Énfasis3 4 3 2" xfId="2361" xr:uid="{00000000-0005-0000-0000-00008C020000}"/>
    <cellStyle name="20% - Énfasis3 4 4" xfId="1047" xr:uid="{00000000-0005-0000-0000-00008D020000}"/>
    <cellStyle name="20% - Énfasis3 4 4 2" xfId="2691" xr:uid="{00000000-0005-0000-0000-00008E020000}"/>
    <cellStyle name="20% - Énfasis3 4 5" xfId="1375" xr:uid="{00000000-0005-0000-0000-00008F020000}"/>
    <cellStyle name="20% - Énfasis3 4 5 2" xfId="3019" xr:uid="{00000000-0005-0000-0000-000090020000}"/>
    <cellStyle name="20% - Énfasis3 4 6" xfId="1695" xr:uid="{00000000-0005-0000-0000-000091020000}"/>
    <cellStyle name="20% - Énfasis3 5" xfId="46" xr:uid="{00000000-0005-0000-0000-000092020000}"/>
    <cellStyle name="20% - Énfasis3 5 2" xfId="382" xr:uid="{00000000-0005-0000-0000-000093020000}"/>
    <cellStyle name="20% - Énfasis3 5 2 2" xfId="2026" xr:uid="{00000000-0005-0000-0000-000094020000}"/>
    <cellStyle name="20% - Énfasis3 5 3" xfId="712" xr:uid="{00000000-0005-0000-0000-000095020000}"/>
    <cellStyle name="20% - Énfasis3 5 3 2" xfId="2356" xr:uid="{00000000-0005-0000-0000-000096020000}"/>
    <cellStyle name="20% - Énfasis3 5 4" xfId="1042" xr:uid="{00000000-0005-0000-0000-000097020000}"/>
    <cellStyle name="20% - Énfasis3 5 4 2" xfId="2686" xr:uid="{00000000-0005-0000-0000-000098020000}"/>
    <cellStyle name="20% - Énfasis3 5 5" xfId="1370" xr:uid="{00000000-0005-0000-0000-000099020000}"/>
    <cellStyle name="20% - Énfasis3 5 5 2" xfId="3014" xr:uid="{00000000-0005-0000-0000-00009A020000}"/>
    <cellStyle name="20% - Énfasis3 5 6" xfId="1690" xr:uid="{00000000-0005-0000-0000-00009B020000}"/>
    <cellStyle name="20% - Énfasis3 6" xfId="64" xr:uid="{00000000-0005-0000-0000-00009C020000}"/>
    <cellStyle name="20% - Énfasis3 6 2" xfId="392" xr:uid="{00000000-0005-0000-0000-00009D020000}"/>
    <cellStyle name="20% - Énfasis3 6 2 2" xfId="2036" xr:uid="{00000000-0005-0000-0000-00009E020000}"/>
    <cellStyle name="20% - Énfasis3 6 3" xfId="730" xr:uid="{00000000-0005-0000-0000-00009F020000}"/>
    <cellStyle name="20% - Énfasis3 6 3 2" xfId="2374" xr:uid="{00000000-0005-0000-0000-0000A0020000}"/>
    <cellStyle name="20% - Énfasis3 6 4" xfId="1060" xr:uid="{00000000-0005-0000-0000-0000A1020000}"/>
    <cellStyle name="20% - Énfasis3 6 4 2" xfId="2704" xr:uid="{00000000-0005-0000-0000-0000A2020000}"/>
    <cellStyle name="20% - Énfasis3 6 5" xfId="1388" xr:uid="{00000000-0005-0000-0000-0000A3020000}"/>
    <cellStyle name="20% - Énfasis3 6 5 2" xfId="3032" xr:uid="{00000000-0005-0000-0000-0000A4020000}"/>
    <cellStyle name="20% - Énfasis3 6 6" xfId="1708" xr:uid="{00000000-0005-0000-0000-0000A5020000}"/>
    <cellStyle name="20% - Énfasis3 7" xfId="78" xr:uid="{00000000-0005-0000-0000-0000A6020000}"/>
    <cellStyle name="20% - Énfasis3 7 2" xfId="400" xr:uid="{00000000-0005-0000-0000-0000A7020000}"/>
    <cellStyle name="20% - Énfasis3 7 2 2" xfId="2044" xr:uid="{00000000-0005-0000-0000-0000A8020000}"/>
    <cellStyle name="20% - Énfasis3 7 3" xfId="742" xr:uid="{00000000-0005-0000-0000-0000A9020000}"/>
    <cellStyle name="20% - Énfasis3 7 3 2" xfId="2386" xr:uid="{00000000-0005-0000-0000-0000AA020000}"/>
    <cellStyle name="20% - Énfasis3 7 4" xfId="1072" xr:uid="{00000000-0005-0000-0000-0000AB020000}"/>
    <cellStyle name="20% - Énfasis3 7 4 2" xfId="2716" xr:uid="{00000000-0005-0000-0000-0000AC020000}"/>
    <cellStyle name="20% - Énfasis3 7 5" xfId="1400" xr:uid="{00000000-0005-0000-0000-0000AD020000}"/>
    <cellStyle name="20% - Énfasis3 7 5 2" xfId="3044" xr:uid="{00000000-0005-0000-0000-0000AE020000}"/>
    <cellStyle name="20% - Énfasis3 7 6" xfId="1722" xr:uid="{00000000-0005-0000-0000-0000AF020000}"/>
    <cellStyle name="20% - Énfasis3 8" xfId="92" xr:uid="{00000000-0005-0000-0000-0000B0020000}"/>
    <cellStyle name="20% - Énfasis3 8 2" xfId="414" xr:uid="{00000000-0005-0000-0000-0000B1020000}"/>
    <cellStyle name="20% - Énfasis3 8 2 2" xfId="2058" xr:uid="{00000000-0005-0000-0000-0000B2020000}"/>
    <cellStyle name="20% - Énfasis3 8 3" xfId="756" xr:uid="{00000000-0005-0000-0000-0000B3020000}"/>
    <cellStyle name="20% - Énfasis3 8 3 2" xfId="2400" xr:uid="{00000000-0005-0000-0000-0000B4020000}"/>
    <cellStyle name="20% - Énfasis3 8 4" xfId="1086" xr:uid="{00000000-0005-0000-0000-0000B5020000}"/>
    <cellStyle name="20% - Énfasis3 8 4 2" xfId="2730" xr:uid="{00000000-0005-0000-0000-0000B6020000}"/>
    <cellStyle name="20% - Énfasis3 8 5" xfId="1414" xr:uid="{00000000-0005-0000-0000-0000B7020000}"/>
    <cellStyle name="20% - Énfasis3 8 5 2" xfId="3058" xr:uid="{00000000-0005-0000-0000-0000B8020000}"/>
    <cellStyle name="20% - Énfasis3 8 6" xfId="1736" xr:uid="{00000000-0005-0000-0000-0000B9020000}"/>
    <cellStyle name="20% - Énfasis3 9" xfId="106" xr:uid="{00000000-0005-0000-0000-0000BA020000}"/>
    <cellStyle name="20% - Énfasis3 9 2" xfId="428" xr:uid="{00000000-0005-0000-0000-0000BB020000}"/>
    <cellStyle name="20% - Énfasis3 9 2 2" xfId="2072" xr:uid="{00000000-0005-0000-0000-0000BC020000}"/>
    <cellStyle name="20% - Énfasis3 9 3" xfId="770" xr:uid="{00000000-0005-0000-0000-0000BD020000}"/>
    <cellStyle name="20% - Énfasis3 9 3 2" xfId="2414" xr:uid="{00000000-0005-0000-0000-0000BE020000}"/>
    <cellStyle name="20% - Énfasis3 9 4" xfId="1100" xr:uid="{00000000-0005-0000-0000-0000BF020000}"/>
    <cellStyle name="20% - Énfasis3 9 4 2" xfId="2744" xr:uid="{00000000-0005-0000-0000-0000C0020000}"/>
    <cellStyle name="20% - Énfasis3 9 5" xfId="1428" xr:uid="{00000000-0005-0000-0000-0000C1020000}"/>
    <cellStyle name="20% - Énfasis3 9 5 2" xfId="3072" xr:uid="{00000000-0005-0000-0000-0000C2020000}"/>
    <cellStyle name="20% - Énfasis3 9 6" xfId="1750" xr:uid="{00000000-0005-0000-0000-0000C3020000}"/>
    <cellStyle name="20% - Énfasis4" xfId="30" builtinId="42" customBuiltin="1"/>
    <cellStyle name="20% - Énfasis4 10" xfId="173" xr:uid="{00000000-0005-0000-0000-0000C5020000}"/>
    <cellStyle name="20% - Énfasis4 10 2" xfId="495" xr:uid="{00000000-0005-0000-0000-0000C6020000}"/>
    <cellStyle name="20% - Énfasis4 10 2 2" xfId="2139" xr:uid="{00000000-0005-0000-0000-0000C7020000}"/>
    <cellStyle name="20% - Énfasis4 10 3" xfId="837" xr:uid="{00000000-0005-0000-0000-0000C8020000}"/>
    <cellStyle name="20% - Énfasis4 10 3 2" xfId="2481" xr:uid="{00000000-0005-0000-0000-0000C9020000}"/>
    <cellStyle name="20% - Énfasis4 10 4" xfId="1167" xr:uid="{00000000-0005-0000-0000-0000CA020000}"/>
    <cellStyle name="20% - Énfasis4 10 4 2" xfId="2811" xr:uid="{00000000-0005-0000-0000-0000CB020000}"/>
    <cellStyle name="20% - Énfasis4 10 5" xfId="1495" xr:uid="{00000000-0005-0000-0000-0000CC020000}"/>
    <cellStyle name="20% - Énfasis4 10 5 2" xfId="3139" xr:uid="{00000000-0005-0000-0000-0000CD020000}"/>
    <cellStyle name="20% - Énfasis4 10 6" xfId="1817" xr:uid="{00000000-0005-0000-0000-0000CE020000}"/>
    <cellStyle name="20% - Énfasis4 11" xfId="186" xr:uid="{00000000-0005-0000-0000-0000CF020000}"/>
    <cellStyle name="20% - Énfasis4 11 2" xfId="508" xr:uid="{00000000-0005-0000-0000-0000D0020000}"/>
    <cellStyle name="20% - Énfasis4 11 2 2" xfId="2152" xr:uid="{00000000-0005-0000-0000-0000D1020000}"/>
    <cellStyle name="20% - Énfasis4 11 3" xfId="850" xr:uid="{00000000-0005-0000-0000-0000D2020000}"/>
    <cellStyle name="20% - Énfasis4 11 3 2" xfId="2494" xr:uid="{00000000-0005-0000-0000-0000D3020000}"/>
    <cellStyle name="20% - Énfasis4 11 4" xfId="1180" xr:uid="{00000000-0005-0000-0000-0000D4020000}"/>
    <cellStyle name="20% - Énfasis4 11 4 2" xfId="2824" xr:uid="{00000000-0005-0000-0000-0000D5020000}"/>
    <cellStyle name="20% - Énfasis4 11 5" xfId="1508" xr:uid="{00000000-0005-0000-0000-0000D6020000}"/>
    <cellStyle name="20% - Énfasis4 11 5 2" xfId="3152" xr:uid="{00000000-0005-0000-0000-0000D7020000}"/>
    <cellStyle name="20% - Énfasis4 11 6" xfId="1830" xr:uid="{00000000-0005-0000-0000-0000D8020000}"/>
    <cellStyle name="20% - Énfasis4 12" xfId="197" xr:uid="{00000000-0005-0000-0000-0000D9020000}"/>
    <cellStyle name="20% - Énfasis4 12 2" xfId="519" xr:uid="{00000000-0005-0000-0000-0000DA020000}"/>
    <cellStyle name="20% - Énfasis4 12 2 2" xfId="2163" xr:uid="{00000000-0005-0000-0000-0000DB020000}"/>
    <cellStyle name="20% - Énfasis4 12 3" xfId="861" xr:uid="{00000000-0005-0000-0000-0000DC020000}"/>
    <cellStyle name="20% - Énfasis4 12 3 2" xfId="2505" xr:uid="{00000000-0005-0000-0000-0000DD020000}"/>
    <cellStyle name="20% - Énfasis4 12 4" xfId="1191" xr:uid="{00000000-0005-0000-0000-0000DE020000}"/>
    <cellStyle name="20% - Énfasis4 12 4 2" xfId="2835" xr:uid="{00000000-0005-0000-0000-0000DF020000}"/>
    <cellStyle name="20% - Énfasis4 12 5" xfId="1519" xr:uid="{00000000-0005-0000-0000-0000E0020000}"/>
    <cellStyle name="20% - Énfasis4 12 5 2" xfId="3163" xr:uid="{00000000-0005-0000-0000-0000E1020000}"/>
    <cellStyle name="20% - Énfasis4 12 6" xfId="1841" xr:uid="{00000000-0005-0000-0000-0000E2020000}"/>
    <cellStyle name="20% - Énfasis4 13" xfId="206" xr:uid="{00000000-0005-0000-0000-0000E3020000}"/>
    <cellStyle name="20% - Énfasis4 13 2" xfId="528" xr:uid="{00000000-0005-0000-0000-0000E4020000}"/>
    <cellStyle name="20% - Énfasis4 13 2 2" xfId="2172" xr:uid="{00000000-0005-0000-0000-0000E5020000}"/>
    <cellStyle name="20% - Énfasis4 13 3" xfId="870" xr:uid="{00000000-0005-0000-0000-0000E6020000}"/>
    <cellStyle name="20% - Énfasis4 13 3 2" xfId="2514" xr:uid="{00000000-0005-0000-0000-0000E7020000}"/>
    <cellStyle name="20% - Énfasis4 13 4" xfId="1200" xr:uid="{00000000-0005-0000-0000-0000E8020000}"/>
    <cellStyle name="20% - Énfasis4 13 4 2" xfId="2844" xr:uid="{00000000-0005-0000-0000-0000E9020000}"/>
    <cellStyle name="20% - Énfasis4 13 5" xfId="1528" xr:uid="{00000000-0005-0000-0000-0000EA020000}"/>
    <cellStyle name="20% - Énfasis4 13 5 2" xfId="3172" xr:uid="{00000000-0005-0000-0000-0000EB020000}"/>
    <cellStyle name="20% - Énfasis4 13 6" xfId="1850" xr:uid="{00000000-0005-0000-0000-0000EC020000}"/>
    <cellStyle name="20% - Énfasis4 14" xfId="217" xr:uid="{00000000-0005-0000-0000-0000ED020000}"/>
    <cellStyle name="20% - Énfasis4 14 2" xfId="539" xr:uid="{00000000-0005-0000-0000-0000EE020000}"/>
    <cellStyle name="20% - Énfasis4 14 2 2" xfId="2183" xr:uid="{00000000-0005-0000-0000-0000EF020000}"/>
    <cellStyle name="20% - Énfasis4 14 3" xfId="881" xr:uid="{00000000-0005-0000-0000-0000F0020000}"/>
    <cellStyle name="20% - Énfasis4 14 3 2" xfId="2525" xr:uid="{00000000-0005-0000-0000-0000F1020000}"/>
    <cellStyle name="20% - Énfasis4 14 4" xfId="1211" xr:uid="{00000000-0005-0000-0000-0000F2020000}"/>
    <cellStyle name="20% - Énfasis4 14 4 2" xfId="2855" xr:uid="{00000000-0005-0000-0000-0000F3020000}"/>
    <cellStyle name="20% - Énfasis4 14 5" xfId="1539" xr:uid="{00000000-0005-0000-0000-0000F4020000}"/>
    <cellStyle name="20% - Énfasis4 14 5 2" xfId="3183" xr:uid="{00000000-0005-0000-0000-0000F5020000}"/>
    <cellStyle name="20% - Énfasis4 14 6" xfId="1861" xr:uid="{00000000-0005-0000-0000-0000F6020000}"/>
    <cellStyle name="20% - Énfasis4 15" xfId="239" xr:uid="{00000000-0005-0000-0000-0000F7020000}"/>
    <cellStyle name="20% - Énfasis4 15 2" xfId="561" xr:uid="{00000000-0005-0000-0000-0000F8020000}"/>
    <cellStyle name="20% - Énfasis4 15 2 2" xfId="2205" xr:uid="{00000000-0005-0000-0000-0000F9020000}"/>
    <cellStyle name="20% - Énfasis4 15 3" xfId="903" xr:uid="{00000000-0005-0000-0000-0000FA020000}"/>
    <cellStyle name="20% - Énfasis4 15 3 2" xfId="2547" xr:uid="{00000000-0005-0000-0000-0000FB020000}"/>
    <cellStyle name="20% - Énfasis4 15 4" xfId="1233" xr:uid="{00000000-0005-0000-0000-0000FC020000}"/>
    <cellStyle name="20% - Énfasis4 15 4 2" xfId="2877" xr:uid="{00000000-0005-0000-0000-0000FD020000}"/>
    <cellStyle name="20% - Énfasis4 15 5" xfId="1561" xr:uid="{00000000-0005-0000-0000-0000FE020000}"/>
    <cellStyle name="20% - Énfasis4 15 5 2" xfId="3205" xr:uid="{00000000-0005-0000-0000-0000FF020000}"/>
    <cellStyle name="20% - Énfasis4 15 6" xfId="1883" xr:uid="{00000000-0005-0000-0000-000000030000}"/>
    <cellStyle name="20% - Énfasis4 16" xfId="250" xr:uid="{00000000-0005-0000-0000-000001030000}"/>
    <cellStyle name="20% - Énfasis4 16 2" xfId="572" xr:uid="{00000000-0005-0000-0000-000002030000}"/>
    <cellStyle name="20% - Énfasis4 16 2 2" xfId="2216" xr:uid="{00000000-0005-0000-0000-000003030000}"/>
    <cellStyle name="20% - Énfasis4 16 3" xfId="914" xr:uid="{00000000-0005-0000-0000-000004030000}"/>
    <cellStyle name="20% - Énfasis4 16 3 2" xfId="2558" xr:uid="{00000000-0005-0000-0000-000005030000}"/>
    <cellStyle name="20% - Énfasis4 16 4" xfId="1244" xr:uid="{00000000-0005-0000-0000-000006030000}"/>
    <cellStyle name="20% - Énfasis4 16 4 2" xfId="2888" xr:uid="{00000000-0005-0000-0000-000007030000}"/>
    <cellStyle name="20% - Énfasis4 16 5" xfId="1572" xr:uid="{00000000-0005-0000-0000-000008030000}"/>
    <cellStyle name="20% - Énfasis4 16 5 2" xfId="3216" xr:uid="{00000000-0005-0000-0000-000009030000}"/>
    <cellStyle name="20% - Énfasis4 16 6" xfId="1894" xr:uid="{00000000-0005-0000-0000-00000A030000}"/>
    <cellStyle name="20% - Énfasis4 17" xfId="262" xr:uid="{00000000-0005-0000-0000-00000B030000}"/>
    <cellStyle name="20% - Énfasis4 17 2" xfId="584" xr:uid="{00000000-0005-0000-0000-00000C030000}"/>
    <cellStyle name="20% - Énfasis4 17 2 2" xfId="2228" xr:uid="{00000000-0005-0000-0000-00000D030000}"/>
    <cellStyle name="20% - Énfasis4 17 3" xfId="926" xr:uid="{00000000-0005-0000-0000-00000E030000}"/>
    <cellStyle name="20% - Énfasis4 17 3 2" xfId="2570" xr:uid="{00000000-0005-0000-0000-00000F030000}"/>
    <cellStyle name="20% - Énfasis4 17 4" xfId="1256" xr:uid="{00000000-0005-0000-0000-000010030000}"/>
    <cellStyle name="20% - Énfasis4 17 4 2" xfId="2900" xr:uid="{00000000-0005-0000-0000-000011030000}"/>
    <cellStyle name="20% - Énfasis4 17 5" xfId="1584" xr:uid="{00000000-0005-0000-0000-000012030000}"/>
    <cellStyle name="20% - Énfasis4 17 5 2" xfId="3228" xr:uid="{00000000-0005-0000-0000-000013030000}"/>
    <cellStyle name="20% - Énfasis4 17 6" xfId="1906" xr:uid="{00000000-0005-0000-0000-000014030000}"/>
    <cellStyle name="20% - Énfasis4 18" xfId="273" xr:uid="{00000000-0005-0000-0000-000015030000}"/>
    <cellStyle name="20% - Énfasis4 18 2" xfId="595" xr:uid="{00000000-0005-0000-0000-000016030000}"/>
    <cellStyle name="20% - Énfasis4 18 2 2" xfId="2239" xr:uid="{00000000-0005-0000-0000-000017030000}"/>
    <cellStyle name="20% - Énfasis4 18 3" xfId="937" xr:uid="{00000000-0005-0000-0000-000018030000}"/>
    <cellStyle name="20% - Énfasis4 18 3 2" xfId="2581" xr:uid="{00000000-0005-0000-0000-000019030000}"/>
    <cellStyle name="20% - Énfasis4 18 4" xfId="1267" xr:uid="{00000000-0005-0000-0000-00001A030000}"/>
    <cellStyle name="20% - Énfasis4 18 4 2" xfId="2911" xr:uid="{00000000-0005-0000-0000-00001B030000}"/>
    <cellStyle name="20% - Énfasis4 18 5" xfId="1595" xr:uid="{00000000-0005-0000-0000-00001C030000}"/>
    <cellStyle name="20% - Énfasis4 18 5 2" xfId="3239" xr:uid="{00000000-0005-0000-0000-00001D030000}"/>
    <cellStyle name="20% - Énfasis4 18 6" xfId="1917" xr:uid="{00000000-0005-0000-0000-00001E030000}"/>
    <cellStyle name="20% - Énfasis4 19" xfId="298" xr:uid="{00000000-0005-0000-0000-00001F030000}"/>
    <cellStyle name="20% - Énfasis4 19 2" xfId="620" xr:uid="{00000000-0005-0000-0000-000020030000}"/>
    <cellStyle name="20% - Énfasis4 19 2 2" xfId="2264" xr:uid="{00000000-0005-0000-0000-000021030000}"/>
    <cellStyle name="20% - Énfasis4 19 3" xfId="962" xr:uid="{00000000-0005-0000-0000-000022030000}"/>
    <cellStyle name="20% - Énfasis4 19 3 2" xfId="2606" xr:uid="{00000000-0005-0000-0000-000023030000}"/>
    <cellStyle name="20% - Énfasis4 19 4" xfId="1292" xr:uid="{00000000-0005-0000-0000-000024030000}"/>
    <cellStyle name="20% - Énfasis4 19 4 2" xfId="2936" xr:uid="{00000000-0005-0000-0000-000025030000}"/>
    <cellStyle name="20% - Énfasis4 19 5" xfId="1620" xr:uid="{00000000-0005-0000-0000-000026030000}"/>
    <cellStyle name="20% - Énfasis4 19 5 2" xfId="3264" xr:uid="{00000000-0005-0000-0000-000027030000}"/>
    <cellStyle name="20% - Énfasis4 19 6" xfId="1942" xr:uid="{00000000-0005-0000-0000-000028030000}"/>
    <cellStyle name="20% - Énfasis4 2" xfId="61" xr:uid="{00000000-0005-0000-0000-000029030000}"/>
    <cellStyle name="20% - Énfasis4 2 2" xfId="371" xr:uid="{00000000-0005-0000-0000-00002A030000}"/>
    <cellStyle name="20% - Énfasis4 2 2 2" xfId="727" xr:uid="{00000000-0005-0000-0000-00002B030000}"/>
    <cellStyle name="20% - Énfasis4 2 2 2 2" xfId="2371" xr:uid="{00000000-0005-0000-0000-00002C030000}"/>
    <cellStyle name="20% - Énfasis4 2 2 3" xfId="1057" xr:uid="{00000000-0005-0000-0000-00002D030000}"/>
    <cellStyle name="20% - Énfasis4 2 2 3 2" xfId="2701" xr:uid="{00000000-0005-0000-0000-00002E030000}"/>
    <cellStyle name="20% - Énfasis4 2 2 4" xfId="1385" xr:uid="{00000000-0005-0000-0000-00002F030000}"/>
    <cellStyle name="20% - Énfasis4 2 2 4 2" xfId="3029" xr:uid="{00000000-0005-0000-0000-000030030000}"/>
    <cellStyle name="20% - Énfasis4 2 2 5" xfId="2015" xr:uid="{00000000-0005-0000-0000-000031030000}"/>
    <cellStyle name="20% - Énfasis4 2 3" xfId="701" xr:uid="{00000000-0005-0000-0000-000032030000}"/>
    <cellStyle name="20% - Énfasis4 2 3 2" xfId="2345" xr:uid="{00000000-0005-0000-0000-000033030000}"/>
    <cellStyle name="20% - Énfasis4 2 4" xfId="1031" xr:uid="{00000000-0005-0000-0000-000034030000}"/>
    <cellStyle name="20% - Énfasis4 2 4 2" xfId="2675" xr:uid="{00000000-0005-0000-0000-000035030000}"/>
    <cellStyle name="20% - Énfasis4 2 5" xfId="1359" xr:uid="{00000000-0005-0000-0000-000036030000}"/>
    <cellStyle name="20% - Énfasis4 2 5 2" xfId="3003" xr:uid="{00000000-0005-0000-0000-000037030000}"/>
    <cellStyle name="20% - Énfasis4 2 6" xfId="1705" xr:uid="{00000000-0005-0000-0000-000038030000}"/>
    <cellStyle name="20% - Énfasis4 20" xfId="309" xr:uid="{00000000-0005-0000-0000-000039030000}"/>
    <cellStyle name="20% - Énfasis4 20 2" xfId="631" xr:uid="{00000000-0005-0000-0000-00003A030000}"/>
    <cellStyle name="20% - Énfasis4 20 2 2" xfId="2275" xr:uid="{00000000-0005-0000-0000-00003B030000}"/>
    <cellStyle name="20% - Énfasis4 20 3" xfId="973" xr:uid="{00000000-0005-0000-0000-00003C030000}"/>
    <cellStyle name="20% - Énfasis4 20 3 2" xfId="2617" xr:uid="{00000000-0005-0000-0000-00003D030000}"/>
    <cellStyle name="20% - Énfasis4 20 4" xfId="1303" xr:uid="{00000000-0005-0000-0000-00003E030000}"/>
    <cellStyle name="20% - Énfasis4 20 4 2" xfId="2947" xr:uid="{00000000-0005-0000-0000-00003F030000}"/>
    <cellStyle name="20% - Énfasis4 20 5" xfId="1631" xr:uid="{00000000-0005-0000-0000-000040030000}"/>
    <cellStyle name="20% - Énfasis4 20 5 2" xfId="3275" xr:uid="{00000000-0005-0000-0000-000041030000}"/>
    <cellStyle name="20% - Énfasis4 20 6" xfId="1953" xr:uid="{00000000-0005-0000-0000-000042030000}"/>
    <cellStyle name="20% - Énfasis4 21" xfId="320" xr:uid="{00000000-0005-0000-0000-000043030000}"/>
    <cellStyle name="20% - Énfasis4 21 2" xfId="642" xr:uid="{00000000-0005-0000-0000-000044030000}"/>
    <cellStyle name="20% - Énfasis4 21 2 2" xfId="2286" xr:uid="{00000000-0005-0000-0000-000045030000}"/>
    <cellStyle name="20% - Énfasis4 21 3" xfId="984" xr:uid="{00000000-0005-0000-0000-000046030000}"/>
    <cellStyle name="20% - Énfasis4 21 3 2" xfId="2628" xr:uid="{00000000-0005-0000-0000-000047030000}"/>
    <cellStyle name="20% - Énfasis4 21 4" xfId="1314" xr:uid="{00000000-0005-0000-0000-000048030000}"/>
    <cellStyle name="20% - Énfasis4 21 4 2" xfId="2958" xr:uid="{00000000-0005-0000-0000-000049030000}"/>
    <cellStyle name="20% - Énfasis4 21 5" xfId="1642" xr:uid="{00000000-0005-0000-0000-00004A030000}"/>
    <cellStyle name="20% - Énfasis4 21 5 2" xfId="3286" xr:uid="{00000000-0005-0000-0000-00004B030000}"/>
    <cellStyle name="20% - Énfasis4 21 6" xfId="1964" xr:uid="{00000000-0005-0000-0000-00004C030000}"/>
    <cellStyle name="20% - Énfasis4 22" xfId="329" xr:uid="{00000000-0005-0000-0000-00004D030000}"/>
    <cellStyle name="20% - Énfasis4 22 2" xfId="651" xr:uid="{00000000-0005-0000-0000-00004E030000}"/>
    <cellStyle name="20% - Énfasis4 22 2 2" xfId="2295" xr:uid="{00000000-0005-0000-0000-00004F030000}"/>
    <cellStyle name="20% - Énfasis4 22 3" xfId="993" xr:uid="{00000000-0005-0000-0000-000050030000}"/>
    <cellStyle name="20% - Énfasis4 22 3 2" xfId="2637" xr:uid="{00000000-0005-0000-0000-000051030000}"/>
    <cellStyle name="20% - Énfasis4 22 4" xfId="1323" xr:uid="{00000000-0005-0000-0000-000052030000}"/>
    <cellStyle name="20% - Énfasis4 22 4 2" xfId="2967" xr:uid="{00000000-0005-0000-0000-000053030000}"/>
    <cellStyle name="20% - Énfasis4 22 5" xfId="1651" xr:uid="{00000000-0005-0000-0000-000054030000}"/>
    <cellStyle name="20% - Énfasis4 22 5 2" xfId="3295" xr:uid="{00000000-0005-0000-0000-000055030000}"/>
    <cellStyle name="20% - Énfasis4 22 6" xfId="1973" xr:uid="{00000000-0005-0000-0000-000056030000}"/>
    <cellStyle name="20% - Énfasis4 23" xfId="348" xr:uid="{00000000-0005-0000-0000-000057030000}"/>
    <cellStyle name="20% - Énfasis4 23 2" xfId="665" xr:uid="{00000000-0005-0000-0000-000058030000}"/>
    <cellStyle name="20% - Énfasis4 23 2 2" xfId="2309" xr:uid="{00000000-0005-0000-0000-000059030000}"/>
    <cellStyle name="20% - Énfasis4 23 3" xfId="1007" xr:uid="{00000000-0005-0000-0000-00005A030000}"/>
    <cellStyle name="20% - Énfasis4 23 3 2" xfId="2651" xr:uid="{00000000-0005-0000-0000-00005B030000}"/>
    <cellStyle name="20% - Énfasis4 23 4" xfId="1337" xr:uid="{00000000-0005-0000-0000-00005C030000}"/>
    <cellStyle name="20% - Énfasis4 23 4 2" xfId="2981" xr:uid="{00000000-0005-0000-0000-00005D030000}"/>
    <cellStyle name="20% - Énfasis4 23 5" xfId="1665" xr:uid="{00000000-0005-0000-0000-00005E030000}"/>
    <cellStyle name="20% - Énfasis4 23 5 2" xfId="3309" xr:uid="{00000000-0005-0000-0000-00005F030000}"/>
    <cellStyle name="20% - Énfasis4 23 6" xfId="1992" xr:uid="{00000000-0005-0000-0000-000060030000}"/>
    <cellStyle name="20% - Énfasis4 24" xfId="357" xr:uid="{00000000-0005-0000-0000-000061030000}"/>
    <cellStyle name="20% - Énfasis4 24 2" xfId="2001" xr:uid="{00000000-0005-0000-0000-000062030000}"/>
    <cellStyle name="20% - Énfasis4 25" xfId="683" xr:uid="{00000000-0005-0000-0000-000063030000}"/>
    <cellStyle name="20% - Énfasis4 25 2" xfId="2327" xr:uid="{00000000-0005-0000-0000-000064030000}"/>
    <cellStyle name="20% - Énfasis4 26" xfId="1016" xr:uid="{00000000-0005-0000-0000-000065030000}"/>
    <cellStyle name="20% - Énfasis4 26 2" xfId="2660" xr:uid="{00000000-0005-0000-0000-000066030000}"/>
    <cellStyle name="20% - Énfasis4 27" xfId="1345" xr:uid="{00000000-0005-0000-0000-000067030000}"/>
    <cellStyle name="20% - Énfasis4 27 2" xfId="2989" xr:uid="{00000000-0005-0000-0000-000068030000}"/>
    <cellStyle name="20% - Énfasis4 28" xfId="1679" xr:uid="{00000000-0005-0000-0000-000069030000}"/>
    <cellStyle name="20% - Énfasis4 3" xfId="75" xr:uid="{00000000-0005-0000-0000-00006A030000}"/>
    <cellStyle name="20% - Énfasis4 3 2" xfId="397" xr:uid="{00000000-0005-0000-0000-00006B030000}"/>
    <cellStyle name="20% - Énfasis4 3 2 2" xfId="2041" xr:uid="{00000000-0005-0000-0000-00006C030000}"/>
    <cellStyle name="20% - Énfasis4 3 3" xfId="739" xr:uid="{00000000-0005-0000-0000-00006D030000}"/>
    <cellStyle name="20% - Énfasis4 3 3 2" xfId="2383" xr:uid="{00000000-0005-0000-0000-00006E030000}"/>
    <cellStyle name="20% - Énfasis4 3 4" xfId="1069" xr:uid="{00000000-0005-0000-0000-00006F030000}"/>
    <cellStyle name="20% - Énfasis4 3 4 2" xfId="2713" xr:uid="{00000000-0005-0000-0000-000070030000}"/>
    <cellStyle name="20% - Énfasis4 3 5" xfId="1397" xr:uid="{00000000-0005-0000-0000-000071030000}"/>
    <cellStyle name="20% - Énfasis4 3 5 2" xfId="3041" xr:uid="{00000000-0005-0000-0000-000072030000}"/>
    <cellStyle name="20% - Énfasis4 3 6" xfId="1719" xr:uid="{00000000-0005-0000-0000-000073030000}"/>
    <cellStyle name="20% - Énfasis4 4" xfId="89" xr:uid="{00000000-0005-0000-0000-000074030000}"/>
    <cellStyle name="20% - Énfasis4 4 2" xfId="411" xr:uid="{00000000-0005-0000-0000-000075030000}"/>
    <cellStyle name="20% - Énfasis4 4 2 2" xfId="2055" xr:uid="{00000000-0005-0000-0000-000076030000}"/>
    <cellStyle name="20% - Énfasis4 4 3" xfId="753" xr:uid="{00000000-0005-0000-0000-000077030000}"/>
    <cellStyle name="20% - Énfasis4 4 3 2" xfId="2397" xr:uid="{00000000-0005-0000-0000-000078030000}"/>
    <cellStyle name="20% - Énfasis4 4 4" xfId="1083" xr:uid="{00000000-0005-0000-0000-000079030000}"/>
    <cellStyle name="20% - Énfasis4 4 4 2" xfId="2727" xr:uid="{00000000-0005-0000-0000-00007A030000}"/>
    <cellStyle name="20% - Énfasis4 4 5" xfId="1411" xr:uid="{00000000-0005-0000-0000-00007B030000}"/>
    <cellStyle name="20% - Énfasis4 4 5 2" xfId="3055" xr:uid="{00000000-0005-0000-0000-00007C030000}"/>
    <cellStyle name="20% - Énfasis4 4 6" xfId="1733" xr:uid="{00000000-0005-0000-0000-00007D030000}"/>
    <cellStyle name="20% - Énfasis4 5" xfId="103" xr:uid="{00000000-0005-0000-0000-00007E030000}"/>
    <cellStyle name="20% - Énfasis4 5 2" xfId="425" xr:uid="{00000000-0005-0000-0000-00007F030000}"/>
    <cellStyle name="20% - Énfasis4 5 2 2" xfId="2069" xr:uid="{00000000-0005-0000-0000-000080030000}"/>
    <cellStyle name="20% - Énfasis4 5 3" xfId="767" xr:uid="{00000000-0005-0000-0000-000081030000}"/>
    <cellStyle name="20% - Énfasis4 5 3 2" xfId="2411" xr:uid="{00000000-0005-0000-0000-000082030000}"/>
    <cellStyle name="20% - Énfasis4 5 4" xfId="1097" xr:uid="{00000000-0005-0000-0000-000083030000}"/>
    <cellStyle name="20% - Énfasis4 5 4 2" xfId="2741" xr:uid="{00000000-0005-0000-0000-000084030000}"/>
    <cellStyle name="20% - Énfasis4 5 5" xfId="1425" xr:uid="{00000000-0005-0000-0000-000085030000}"/>
    <cellStyle name="20% - Énfasis4 5 5 2" xfId="3069" xr:uid="{00000000-0005-0000-0000-000086030000}"/>
    <cellStyle name="20% - Énfasis4 5 6" xfId="1747" xr:uid="{00000000-0005-0000-0000-000087030000}"/>
    <cellStyle name="20% - Énfasis4 6" xfId="117" xr:uid="{00000000-0005-0000-0000-000088030000}"/>
    <cellStyle name="20% - Énfasis4 6 2" xfId="439" xr:uid="{00000000-0005-0000-0000-000089030000}"/>
    <cellStyle name="20% - Énfasis4 6 2 2" xfId="2083" xr:uid="{00000000-0005-0000-0000-00008A030000}"/>
    <cellStyle name="20% - Énfasis4 6 3" xfId="781" xr:uid="{00000000-0005-0000-0000-00008B030000}"/>
    <cellStyle name="20% - Énfasis4 6 3 2" xfId="2425" xr:uid="{00000000-0005-0000-0000-00008C030000}"/>
    <cellStyle name="20% - Énfasis4 6 4" xfId="1111" xr:uid="{00000000-0005-0000-0000-00008D030000}"/>
    <cellStyle name="20% - Énfasis4 6 4 2" xfId="2755" xr:uid="{00000000-0005-0000-0000-00008E030000}"/>
    <cellStyle name="20% - Énfasis4 6 5" xfId="1439" xr:uid="{00000000-0005-0000-0000-00008F030000}"/>
    <cellStyle name="20% - Énfasis4 6 5 2" xfId="3083" xr:uid="{00000000-0005-0000-0000-000090030000}"/>
    <cellStyle name="20% - Énfasis4 6 6" xfId="1761" xr:uid="{00000000-0005-0000-0000-000091030000}"/>
    <cellStyle name="20% - Énfasis4 7" xfId="131" xr:uid="{00000000-0005-0000-0000-000092030000}"/>
    <cellStyle name="20% - Énfasis4 7 2" xfId="453" xr:uid="{00000000-0005-0000-0000-000093030000}"/>
    <cellStyle name="20% - Énfasis4 7 2 2" xfId="2097" xr:uid="{00000000-0005-0000-0000-000094030000}"/>
    <cellStyle name="20% - Énfasis4 7 3" xfId="795" xr:uid="{00000000-0005-0000-0000-000095030000}"/>
    <cellStyle name="20% - Énfasis4 7 3 2" xfId="2439" xr:uid="{00000000-0005-0000-0000-000096030000}"/>
    <cellStyle name="20% - Énfasis4 7 4" xfId="1125" xr:uid="{00000000-0005-0000-0000-000097030000}"/>
    <cellStyle name="20% - Énfasis4 7 4 2" xfId="2769" xr:uid="{00000000-0005-0000-0000-000098030000}"/>
    <cellStyle name="20% - Énfasis4 7 5" xfId="1453" xr:uid="{00000000-0005-0000-0000-000099030000}"/>
    <cellStyle name="20% - Énfasis4 7 5 2" xfId="3097" xr:uid="{00000000-0005-0000-0000-00009A030000}"/>
    <cellStyle name="20% - Énfasis4 7 6" xfId="1775" xr:uid="{00000000-0005-0000-0000-00009B030000}"/>
    <cellStyle name="20% - Énfasis4 8" xfId="145" xr:uid="{00000000-0005-0000-0000-00009C030000}"/>
    <cellStyle name="20% - Énfasis4 8 2" xfId="467" xr:uid="{00000000-0005-0000-0000-00009D030000}"/>
    <cellStyle name="20% - Énfasis4 8 2 2" xfId="2111" xr:uid="{00000000-0005-0000-0000-00009E030000}"/>
    <cellStyle name="20% - Énfasis4 8 3" xfId="809" xr:uid="{00000000-0005-0000-0000-00009F030000}"/>
    <cellStyle name="20% - Énfasis4 8 3 2" xfId="2453" xr:uid="{00000000-0005-0000-0000-0000A0030000}"/>
    <cellStyle name="20% - Énfasis4 8 4" xfId="1139" xr:uid="{00000000-0005-0000-0000-0000A1030000}"/>
    <cellStyle name="20% - Énfasis4 8 4 2" xfId="2783" xr:uid="{00000000-0005-0000-0000-0000A2030000}"/>
    <cellStyle name="20% - Énfasis4 8 5" xfId="1467" xr:uid="{00000000-0005-0000-0000-0000A3030000}"/>
    <cellStyle name="20% - Énfasis4 8 5 2" xfId="3111" xr:uid="{00000000-0005-0000-0000-0000A4030000}"/>
    <cellStyle name="20% - Énfasis4 8 6" xfId="1789" xr:uid="{00000000-0005-0000-0000-0000A5030000}"/>
    <cellStyle name="20% - Énfasis4 9" xfId="159" xr:uid="{00000000-0005-0000-0000-0000A6030000}"/>
    <cellStyle name="20% - Énfasis4 9 2" xfId="481" xr:uid="{00000000-0005-0000-0000-0000A7030000}"/>
    <cellStyle name="20% - Énfasis4 9 2 2" xfId="2125" xr:uid="{00000000-0005-0000-0000-0000A8030000}"/>
    <cellStyle name="20% - Énfasis4 9 3" xfId="823" xr:uid="{00000000-0005-0000-0000-0000A9030000}"/>
    <cellStyle name="20% - Énfasis4 9 3 2" xfId="2467" xr:uid="{00000000-0005-0000-0000-0000AA030000}"/>
    <cellStyle name="20% - Énfasis4 9 4" xfId="1153" xr:uid="{00000000-0005-0000-0000-0000AB030000}"/>
    <cellStyle name="20% - Énfasis4 9 4 2" xfId="2797" xr:uid="{00000000-0005-0000-0000-0000AC030000}"/>
    <cellStyle name="20% - Énfasis4 9 5" xfId="1481" xr:uid="{00000000-0005-0000-0000-0000AD030000}"/>
    <cellStyle name="20% - Énfasis4 9 5 2" xfId="3125" xr:uid="{00000000-0005-0000-0000-0000AE030000}"/>
    <cellStyle name="20% - Énfasis4 9 6" xfId="1803" xr:uid="{00000000-0005-0000-0000-0000AF030000}"/>
    <cellStyle name="20% - Énfasis5" xfId="34" builtinId="46" customBuiltin="1"/>
    <cellStyle name="20% - Énfasis5 10" xfId="176" xr:uid="{00000000-0005-0000-0000-0000B1030000}"/>
    <cellStyle name="20% - Énfasis5 10 2" xfId="498" xr:uid="{00000000-0005-0000-0000-0000B2030000}"/>
    <cellStyle name="20% - Énfasis5 10 2 2" xfId="2142" xr:uid="{00000000-0005-0000-0000-0000B3030000}"/>
    <cellStyle name="20% - Énfasis5 10 3" xfId="840" xr:uid="{00000000-0005-0000-0000-0000B4030000}"/>
    <cellStyle name="20% - Énfasis5 10 3 2" xfId="2484" xr:uid="{00000000-0005-0000-0000-0000B5030000}"/>
    <cellStyle name="20% - Énfasis5 10 4" xfId="1170" xr:uid="{00000000-0005-0000-0000-0000B6030000}"/>
    <cellStyle name="20% - Énfasis5 10 4 2" xfId="2814" xr:uid="{00000000-0005-0000-0000-0000B7030000}"/>
    <cellStyle name="20% - Énfasis5 10 5" xfId="1498" xr:uid="{00000000-0005-0000-0000-0000B8030000}"/>
    <cellStyle name="20% - Énfasis5 10 5 2" xfId="3142" xr:uid="{00000000-0005-0000-0000-0000B9030000}"/>
    <cellStyle name="20% - Énfasis5 10 6" xfId="1820" xr:uid="{00000000-0005-0000-0000-0000BA030000}"/>
    <cellStyle name="20% - Énfasis5 11" xfId="188" xr:uid="{00000000-0005-0000-0000-0000BB030000}"/>
    <cellStyle name="20% - Énfasis5 11 2" xfId="510" xr:uid="{00000000-0005-0000-0000-0000BC030000}"/>
    <cellStyle name="20% - Énfasis5 11 2 2" xfId="2154" xr:uid="{00000000-0005-0000-0000-0000BD030000}"/>
    <cellStyle name="20% - Énfasis5 11 3" xfId="852" xr:uid="{00000000-0005-0000-0000-0000BE030000}"/>
    <cellStyle name="20% - Énfasis5 11 3 2" xfId="2496" xr:uid="{00000000-0005-0000-0000-0000BF030000}"/>
    <cellStyle name="20% - Énfasis5 11 4" xfId="1182" xr:uid="{00000000-0005-0000-0000-0000C0030000}"/>
    <cellStyle name="20% - Énfasis5 11 4 2" xfId="2826" xr:uid="{00000000-0005-0000-0000-0000C1030000}"/>
    <cellStyle name="20% - Énfasis5 11 5" xfId="1510" xr:uid="{00000000-0005-0000-0000-0000C2030000}"/>
    <cellStyle name="20% - Énfasis5 11 5 2" xfId="3154" xr:uid="{00000000-0005-0000-0000-0000C3030000}"/>
    <cellStyle name="20% - Énfasis5 11 6" xfId="1832" xr:uid="{00000000-0005-0000-0000-0000C4030000}"/>
    <cellStyle name="20% - Énfasis5 12" xfId="199" xr:uid="{00000000-0005-0000-0000-0000C5030000}"/>
    <cellStyle name="20% - Énfasis5 12 2" xfId="521" xr:uid="{00000000-0005-0000-0000-0000C6030000}"/>
    <cellStyle name="20% - Énfasis5 12 2 2" xfId="2165" xr:uid="{00000000-0005-0000-0000-0000C7030000}"/>
    <cellStyle name="20% - Énfasis5 12 3" xfId="863" xr:uid="{00000000-0005-0000-0000-0000C8030000}"/>
    <cellStyle name="20% - Énfasis5 12 3 2" xfId="2507" xr:uid="{00000000-0005-0000-0000-0000C9030000}"/>
    <cellStyle name="20% - Énfasis5 12 4" xfId="1193" xr:uid="{00000000-0005-0000-0000-0000CA030000}"/>
    <cellStyle name="20% - Énfasis5 12 4 2" xfId="2837" xr:uid="{00000000-0005-0000-0000-0000CB030000}"/>
    <cellStyle name="20% - Énfasis5 12 5" xfId="1521" xr:uid="{00000000-0005-0000-0000-0000CC030000}"/>
    <cellStyle name="20% - Énfasis5 12 5 2" xfId="3165" xr:uid="{00000000-0005-0000-0000-0000CD030000}"/>
    <cellStyle name="20% - Énfasis5 12 6" xfId="1843" xr:uid="{00000000-0005-0000-0000-0000CE030000}"/>
    <cellStyle name="20% - Énfasis5 13" xfId="209" xr:uid="{00000000-0005-0000-0000-0000CF030000}"/>
    <cellStyle name="20% - Énfasis5 13 2" xfId="531" xr:uid="{00000000-0005-0000-0000-0000D0030000}"/>
    <cellStyle name="20% - Énfasis5 13 2 2" xfId="2175" xr:uid="{00000000-0005-0000-0000-0000D1030000}"/>
    <cellStyle name="20% - Énfasis5 13 3" xfId="873" xr:uid="{00000000-0005-0000-0000-0000D2030000}"/>
    <cellStyle name="20% - Énfasis5 13 3 2" xfId="2517" xr:uid="{00000000-0005-0000-0000-0000D3030000}"/>
    <cellStyle name="20% - Énfasis5 13 4" xfId="1203" xr:uid="{00000000-0005-0000-0000-0000D4030000}"/>
    <cellStyle name="20% - Énfasis5 13 4 2" xfId="2847" xr:uid="{00000000-0005-0000-0000-0000D5030000}"/>
    <cellStyle name="20% - Énfasis5 13 5" xfId="1531" xr:uid="{00000000-0005-0000-0000-0000D6030000}"/>
    <cellStyle name="20% - Énfasis5 13 5 2" xfId="3175" xr:uid="{00000000-0005-0000-0000-0000D7030000}"/>
    <cellStyle name="20% - Énfasis5 13 6" xfId="1853" xr:uid="{00000000-0005-0000-0000-0000D8030000}"/>
    <cellStyle name="20% - Énfasis5 14" xfId="219" xr:uid="{00000000-0005-0000-0000-0000D9030000}"/>
    <cellStyle name="20% - Énfasis5 14 2" xfId="541" xr:uid="{00000000-0005-0000-0000-0000DA030000}"/>
    <cellStyle name="20% - Énfasis5 14 2 2" xfId="2185" xr:uid="{00000000-0005-0000-0000-0000DB030000}"/>
    <cellStyle name="20% - Énfasis5 14 3" xfId="883" xr:uid="{00000000-0005-0000-0000-0000DC030000}"/>
    <cellStyle name="20% - Énfasis5 14 3 2" xfId="2527" xr:uid="{00000000-0005-0000-0000-0000DD030000}"/>
    <cellStyle name="20% - Énfasis5 14 4" xfId="1213" xr:uid="{00000000-0005-0000-0000-0000DE030000}"/>
    <cellStyle name="20% - Énfasis5 14 4 2" xfId="2857" xr:uid="{00000000-0005-0000-0000-0000DF030000}"/>
    <cellStyle name="20% - Énfasis5 14 5" xfId="1541" xr:uid="{00000000-0005-0000-0000-0000E0030000}"/>
    <cellStyle name="20% - Énfasis5 14 5 2" xfId="3185" xr:uid="{00000000-0005-0000-0000-0000E1030000}"/>
    <cellStyle name="20% - Énfasis5 14 6" xfId="1863" xr:uid="{00000000-0005-0000-0000-0000E2030000}"/>
    <cellStyle name="20% - Énfasis5 15" xfId="243" xr:uid="{00000000-0005-0000-0000-0000E3030000}"/>
    <cellStyle name="20% - Énfasis5 15 2" xfId="565" xr:uid="{00000000-0005-0000-0000-0000E4030000}"/>
    <cellStyle name="20% - Énfasis5 15 2 2" xfId="2209" xr:uid="{00000000-0005-0000-0000-0000E5030000}"/>
    <cellStyle name="20% - Énfasis5 15 3" xfId="907" xr:uid="{00000000-0005-0000-0000-0000E6030000}"/>
    <cellStyle name="20% - Énfasis5 15 3 2" xfId="2551" xr:uid="{00000000-0005-0000-0000-0000E7030000}"/>
    <cellStyle name="20% - Énfasis5 15 4" xfId="1237" xr:uid="{00000000-0005-0000-0000-0000E8030000}"/>
    <cellStyle name="20% - Énfasis5 15 4 2" xfId="2881" xr:uid="{00000000-0005-0000-0000-0000E9030000}"/>
    <cellStyle name="20% - Énfasis5 15 5" xfId="1565" xr:uid="{00000000-0005-0000-0000-0000EA030000}"/>
    <cellStyle name="20% - Énfasis5 15 5 2" xfId="3209" xr:uid="{00000000-0005-0000-0000-0000EB030000}"/>
    <cellStyle name="20% - Énfasis5 15 6" xfId="1887" xr:uid="{00000000-0005-0000-0000-0000EC030000}"/>
    <cellStyle name="20% - Énfasis5 16" xfId="254" xr:uid="{00000000-0005-0000-0000-0000ED030000}"/>
    <cellStyle name="20% - Énfasis5 16 2" xfId="576" xr:uid="{00000000-0005-0000-0000-0000EE030000}"/>
    <cellStyle name="20% - Énfasis5 16 2 2" xfId="2220" xr:uid="{00000000-0005-0000-0000-0000EF030000}"/>
    <cellStyle name="20% - Énfasis5 16 3" xfId="918" xr:uid="{00000000-0005-0000-0000-0000F0030000}"/>
    <cellStyle name="20% - Énfasis5 16 3 2" xfId="2562" xr:uid="{00000000-0005-0000-0000-0000F1030000}"/>
    <cellStyle name="20% - Énfasis5 16 4" xfId="1248" xr:uid="{00000000-0005-0000-0000-0000F2030000}"/>
    <cellStyle name="20% - Énfasis5 16 4 2" xfId="2892" xr:uid="{00000000-0005-0000-0000-0000F3030000}"/>
    <cellStyle name="20% - Énfasis5 16 5" xfId="1576" xr:uid="{00000000-0005-0000-0000-0000F4030000}"/>
    <cellStyle name="20% - Énfasis5 16 5 2" xfId="3220" xr:uid="{00000000-0005-0000-0000-0000F5030000}"/>
    <cellStyle name="20% - Énfasis5 16 6" xfId="1898" xr:uid="{00000000-0005-0000-0000-0000F6030000}"/>
    <cellStyle name="20% - Énfasis5 17" xfId="265" xr:uid="{00000000-0005-0000-0000-0000F7030000}"/>
    <cellStyle name="20% - Énfasis5 17 2" xfId="587" xr:uid="{00000000-0005-0000-0000-0000F8030000}"/>
    <cellStyle name="20% - Énfasis5 17 2 2" xfId="2231" xr:uid="{00000000-0005-0000-0000-0000F9030000}"/>
    <cellStyle name="20% - Énfasis5 17 3" xfId="929" xr:uid="{00000000-0005-0000-0000-0000FA030000}"/>
    <cellStyle name="20% - Énfasis5 17 3 2" xfId="2573" xr:uid="{00000000-0005-0000-0000-0000FB030000}"/>
    <cellStyle name="20% - Énfasis5 17 4" xfId="1259" xr:uid="{00000000-0005-0000-0000-0000FC030000}"/>
    <cellStyle name="20% - Énfasis5 17 4 2" xfId="2903" xr:uid="{00000000-0005-0000-0000-0000FD030000}"/>
    <cellStyle name="20% - Énfasis5 17 5" xfId="1587" xr:uid="{00000000-0005-0000-0000-0000FE030000}"/>
    <cellStyle name="20% - Énfasis5 17 5 2" xfId="3231" xr:uid="{00000000-0005-0000-0000-0000FF030000}"/>
    <cellStyle name="20% - Énfasis5 17 6" xfId="1909" xr:uid="{00000000-0005-0000-0000-000000040000}"/>
    <cellStyle name="20% - Énfasis5 18" xfId="275" xr:uid="{00000000-0005-0000-0000-000001040000}"/>
    <cellStyle name="20% - Énfasis5 18 2" xfId="597" xr:uid="{00000000-0005-0000-0000-000002040000}"/>
    <cellStyle name="20% - Énfasis5 18 2 2" xfId="2241" xr:uid="{00000000-0005-0000-0000-000003040000}"/>
    <cellStyle name="20% - Énfasis5 18 3" xfId="939" xr:uid="{00000000-0005-0000-0000-000004040000}"/>
    <cellStyle name="20% - Énfasis5 18 3 2" xfId="2583" xr:uid="{00000000-0005-0000-0000-000005040000}"/>
    <cellStyle name="20% - Énfasis5 18 4" xfId="1269" xr:uid="{00000000-0005-0000-0000-000006040000}"/>
    <cellStyle name="20% - Énfasis5 18 4 2" xfId="2913" xr:uid="{00000000-0005-0000-0000-000007040000}"/>
    <cellStyle name="20% - Énfasis5 18 5" xfId="1597" xr:uid="{00000000-0005-0000-0000-000008040000}"/>
    <cellStyle name="20% - Énfasis5 18 5 2" xfId="3241" xr:uid="{00000000-0005-0000-0000-000009040000}"/>
    <cellStyle name="20% - Énfasis5 18 6" xfId="1919" xr:uid="{00000000-0005-0000-0000-00000A040000}"/>
    <cellStyle name="20% - Énfasis5 19" xfId="300" xr:uid="{00000000-0005-0000-0000-00000B040000}"/>
    <cellStyle name="20% - Énfasis5 19 2" xfId="622" xr:uid="{00000000-0005-0000-0000-00000C040000}"/>
    <cellStyle name="20% - Énfasis5 19 2 2" xfId="2266" xr:uid="{00000000-0005-0000-0000-00000D040000}"/>
    <cellStyle name="20% - Énfasis5 19 3" xfId="964" xr:uid="{00000000-0005-0000-0000-00000E040000}"/>
    <cellStyle name="20% - Énfasis5 19 3 2" xfId="2608" xr:uid="{00000000-0005-0000-0000-00000F040000}"/>
    <cellStyle name="20% - Énfasis5 19 4" xfId="1294" xr:uid="{00000000-0005-0000-0000-000010040000}"/>
    <cellStyle name="20% - Énfasis5 19 4 2" xfId="2938" xr:uid="{00000000-0005-0000-0000-000011040000}"/>
    <cellStyle name="20% - Énfasis5 19 5" xfId="1622" xr:uid="{00000000-0005-0000-0000-000012040000}"/>
    <cellStyle name="20% - Énfasis5 19 5 2" xfId="3266" xr:uid="{00000000-0005-0000-0000-000013040000}"/>
    <cellStyle name="20% - Énfasis5 19 6" xfId="1944" xr:uid="{00000000-0005-0000-0000-000014040000}"/>
    <cellStyle name="20% - Énfasis5 2" xfId="65" xr:uid="{00000000-0005-0000-0000-000015040000}"/>
    <cellStyle name="20% - Énfasis5 2 2" xfId="373" xr:uid="{00000000-0005-0000-0000-000016040000}"/>
    <cellStyle name="20% - Énfasis5 2 2 2" xfId="731" xr:uid="{00000000-0005-0000-0000-000017040000}"/>
    <cellStyle name="20% - Énfasis5 2 2 2 2" xfId="2375" xr:uid="{00000000-0005-0000-0000-000018040000}"/>
    <cellStyle name="20% - Énfasis5 2 2 3" xfId="1061" xr:uid="{00000000-0005-0000-0000-000019040000}"/>
    <cellStyle name="20% - Énfasis5 2 2 3 2" xfId="2705" xr:uid="{00000000-0005-0000-0000-00001A040000}"/>
    <cellStyle name="20% - Énfasis5 2 2 4" xfId="1389" xr:uid="{00000000-0005-0000-0000-00001B040000}"/>
    <cellStyle name="20% - Énfasis5 2 2 4 2" xfId="3033" xr:uid="{00000000-0005-0000-0000-00001C040000}"/>
    <cellStyle name="20% - Énfasis5 2 2 5" xfId="2017" xr:uid="{00000000-0005-0000-0000-00001D040000}"/>
    <cellStyle name="20% - Énfasis5 2 3" xfId="703" xr:uid="{00000000-0005-0000-0000-00001E040000}"/>
    <cellStyle name="20% - Énfasis5 2 3 2" xfId="2347" xr:uid="{00000000-0005-0000-0000-00001F040000}"/>
    <cellStyle name="20% - Énfasis5 2 4" xfId="1033" xr:uid="{00000000-0005-0000-0000-000020040000}"/>
    <cellStyle name="20% - Énfasis5 2 4 2" xfId="2677" xr:uid="{00000000-0005-0000-0000-000021040000}"/>
    <cellStyle name="20% - Énfasis5 2 5" xfId="1361" xr:uid="{00000000-0005-0000-0000-000022040000}"/>
    <cellStyle name="20% - Énfasis5 2 5 2" xfId="3005" xr:uid="{00000000-0005-0000-0000-000023040000}"/>
    <cellStyle name="20% - Énfasis5 2 6" xfId="1709" xr:uid="{00000000-0005-0000-0000-000024040000}"/>
    <cellStyle name="20% - Énfasis5 20" xfId="311" xr:uid="{00000000-0005-0000-0000-000025040000}"/>
    <cellStyle name="20% - Énfasis5 20 2" xfId="633" xr:uid="{00000000-0005-0000-0000-000026040000}"/>
    <cellStyle name="20% - Énfasis5 20 2 2" xfId="2277" xr:uid="{00000000-0005-0000-0000-000027040000}"/>
    <cellStyle name="20% - Énfasis5 20 3" xfId="975" xr:uid="{00000000-0005-0000-0000-000028040000}"/>
    <cellStyle name="20% - Énfasis5 20 3 2" xfId="2619" xr:uid="{00000000-0005-0000-0000-000029040000}"/>
    <cellStyle name="20% - Énfasis5 20 4" xfId="1305" xr:uid="{00000000-0005-0000-0000-00002A040000}"/>
    <cellStyle name="20% - Énfasis5 20 4 2" xfId="2949" xr:uid="{00000000-0005-0000-0000-00002B040000}"/>
    <cellStyle name="20% - Énfasis5 20 5" xfId="1633" xr:uid="{00000000-0005-0000-0000-00002C040000}"/>
    <cellStyle name="20% - Énfasis5 20 5 2" xfId="3277" xr:uid="{00000000-0005-0000-0000-00002D040000}"/>
    <cellStyle name="20% - Énfasis5 20 6" xfId="1955" xr:uid="{00000000-0005-0000-0000-00002E040000}"/>
    <cellStyle name="20% - Énfasis5 21" xfId="322" xr:uid="{00000000-0005-0000-0000-00002F040000}"/>
    <cellStyle name="20% - Énfasis5 21 2" xfId="644" xr:uid="{00000000-0005-0000-0000-000030040000}"/>
    <cellStyle name="20% - Énfasis5 21 2 2" xfId="2288" xr:uid="{00000000-0005-0000-0000-000031040000}"/>
    <cellStyle name="20% - Énfasis5 21 3" xfId="986" xr:uid="{00000000-0005-0000-0000-000032040000}"/>
    <cellStyle name="20% - Énfasis5 21 3 2" xfId="2630" xr:uid="{00000000-0005-0000-0000-000033040000}"/>
    <cellStyle name="20% - Énfasis5 21 4" xfId="1316" xr:uid="{00000000-0005-0000-0000-000034040000}"/>
    <cellStyle name="20% - Énfasis5 21 4 2" xfId="2960" xr:uid="{00000000-0005-0000-0000-000035040000}"/>
    <cellStyle name="20% - Énfasis5 21 5" xfId="1644" xr:uid="{00000000-0005-0000-0000-000036040000}"/>
    <cellStyle name="20% - Énfasis5 21 5 2" xfId="3288" xr:uid="{00000000-0005-0000-0000-000037040000}"/>
    <cellStyle name="20% - Énfasis5 21 6" xfId="1966" xr:uid="{00000000-0005-0000-0000-000038040000}"/>
    <cellStyle name="20% - Énfasis5 22" xfId="331" xr:uid="{00000000-0005-0000-0000-000039040000}"/>
    <cellStyle name="20% - Énfasis5 22 2" xfId="653" xr:uid="{00000000-0005-0000-0000-00003A040000}"/>
    <cellStyle name="20% - Énfasis5 22 2 2" xfId="2297" xr:uid="{00000000-0005-0000-0000-00003B040000}"/>
    <cellStyle name="20% - Énfasis5 22 3" xfId="995" xr:uid="{00000000-0005-0000-0000-00003C040000}"/>
    <cellStyle name="20% - Énfasis5 22 3 2" xfId="2639" xr:uid="{00000000-0005-0000-0000-00003D040000}"/>
    <cellStyle name="20% - Énfasis5 22 4" xfId="1325" xr:uid="{00000000-0005-0000-0000-00003E040000}"/>
    <cellStyle name="20% - Énfasis5 22 4 2" xfId="2969" xr:uid="{00000000-0005-0000-0000-00003F040000}"/>
    <cellStyle name="20% - Énfasis5 22 5" xfId="1653" xr:uid="{00000000-0005-0000-0000-000040040000}"/>
    <cellStyle name="20% - Énfasis5 22 5 2" xfId="3297" xr:uid="{00000000-0005-0000-0000-000041040000}"/>
    <cellStyle name="20% - Énfasis5 22 6" xfId="1975" xr:uid="{00000000-0005-0000-0000-000042040000}"/>
    <cellStyle name="20% - Énfasis5 23" xfId="350" xr:uid="{00000000-0005-0000-0000-000043040000}"/>
    <cellStyle name="20% - Énfasis5 23 2" xfId="667" xr:uid="{00000000-0005-0000-0000-000044040000}"/>
    <cellStyle name="20% - Énfasis5 23 2 2" xfId="2311" xr:uid="{00000000-0005-0000-0000-000045040000}"/>
    <cellStyle name="20% - Énfasis5 23 3" xfId="1009" xr:uid="{00000000-0005-0000-0000-000046040000}"/>
    <cellStyle name="20% - Énfasis5 23 3 2" xfId="2653" xr:uid="{00000000-0005-0000-0000-000047040000}"/>
    <cellStyle name="20% - Énfasis5 23 4" xfId="1339" xr:uid="{00000000-0005-0000-0000-000048040000}"/>
    <cellStyle name="20% - Énfasis5 23 4 2" xfId="2983" xr:uid="{00000000-0005-0000-0000-000049040000}"/>
    <cellStyle name="20% - Énfasis5 23 5" xfId="1667" xr:uid="{00000000-0005-0000-0000-00004A040000}"/>
    <cellStyle name="20% - Énfasis5 23 5 2" xfId="3311" xr:uid="{00000000-0005-0000-0000-00004B040000}"/>
    <cellStyle name="20% - Énfasis5 23 6" xfId="1994" xr:uid="{00000000-0005-0000-0000-00004C040000}"/>
    <cellStyle name="20% - Énfasis5 24" xfId="359" xr:uid="{00000000-0005-0000-0000-00004D040000}"/>
    <cellStyle name="20% - Énfasis5 24 2" xfId="2003" xr:uid="{00000000-0005-0000-0000-00004E040000}"/>
    <cellStyle name="20% - Énfasis5 25" xfId="687" xr:uid="{00000000-0005-0000-0000-00004F040000}"/>
    <cellStyle name="20% - Énfasis5 25 2" xfId="2331" xr:uid="{00000000-0005-0000-0000-000050040000}"/>
    <cellStyle name="20% - Énfasis5 26" xfId="1018" xr:uid="{00000000-0005-0000-0000-000051040000}"/>
    <cellStyle name="20% - Énfasis5 26 2" xfId="2662" xr:uid="{00000000-0005-0000-0000-000052040000}"/>
    <cellStyle name="20% - Énfasis5 27" xfId="1347" xr:uid="{00000000-0005-0000-0000-000053040000}"/>
    <cellStyle name="20% - Énfasis5 27 2" xfId="2991" xr:uid="{00000000-0005-0000-0000-000054040000}"/>
    <cellStyle name="20% - Énfasis5 28" xfId="1681" xr:uid="{00000000-0005-0000-0000-000055040000}"/>
    <cellStyle name="20% - Énfasis5 3" xfId="79" xr:uid="{00000000-0005-0000-0000-000056040000}"/>
    <cellStyle name="20% - Énfasis5 3 2" xfId="401" xr:uid="{00000000-0005-0000-0000-000057040000}"/>
    <cellStyle name="20% - Énfasis5 3 2 2" xfId="2045" xr:uid="{00000000-0005-0000-0000-000058040000}"/>
    <cellStyle name="20% - Énfasis5 3 3" xfId="743" xr:uid="{00000000-0005-0000-0000-000059040000}"/>
    <cellStyle name="20% - Énfasis5 3 3 2" xfId="2387" xr:uid="{00000000-0005-0000-0000-00005A040000}"/>
    <cellStyle name="20% - Énfasis5 3 4" xfId="1073" xr:uid="{00000000-0005-0000-0000-00005B040000}"/>
    <cellStyle name="20% - Énfasis5 3 4 2" xfId="2717" xr:uid="{00000000-0005-0000-0000-00005C040000}"/>
    <cellStyle name="20% - Énfasis5 3 5" xfId="1401" xr:uid="{00000000-0005-0000-0000-00005D040000}"/>
    <cellStyle name="20% - Énfasis5 3 5 2" xfId="3045" xr:uid="{00000000-0005-0000-0000-00005E040000}"/>
    <cellStyle name="20% - Énfasis5 3 6" xfId="1723" xr:uid="{00000000-0005-0000-0000-00005F040000}"/>
    <cellStyle name="20% - Énfasis5 4" xfId="93" xr:uid="{00000000-0005-0000-0000-000060040000}"/>
    <cellStyle name="20% - Énfasis5 4 2" xfId="415" xr:uid="{00000000-0005-0000-0000-000061040000}"/>
    <cellStyle name="20% - Énfasis5 4 2 2" xfId="2059" xr:uid="{00000000-0005-0000-0000-000062040000}"/>
    <cellStyle name="20% - Énfasis5 4 3" xfId="757" xr:uid="{00000000-0005-0000-0000-000063040000}"/>
    <cellStyle name="20% - Énfasis5 4 3 2" xfId="2401" xr:uid="{00000000-0005-0000-0000-000064040000}"/>
    <cellStyle name="20% - Énfasis5 4 4" xfId="1087" xr:uid="{00000000-0005-0000-0000-000065040000}"/>
    <cellStyle name="20% - Énfasis5 4 4 2" xfId="2731" xr:uid="{00000000-0005-0000-0000-000066040000}"/>
    <cellStyle name="20% - Énfasis5 4 5" xfId="1415" xr:uid="{00000000-0005-0000-0000-000067040000}"/>
    <cellStyle name="20% - Énfasis5 4 5 2" xfId="3059" xr:uid="{00000000-0005-0000-0000-000068040000}"/>
    <cellStyle name="20% - Énfasis5 4 6" xfId="1737" xr:uid="{00000000-0005-0000-0000-000069040000}"/>
    <cellStyle name="20% - Énfasis5 5" xfId="107" xr:uid="{00000000-0005-0000-0000-00006A040000}"/>
    <cellStyle name="20% - Énfasis5 5 2" xfId="429" xr:uid="{00000000-0005-0000-0000-00006B040000}"/>
    <cellStyle name="20% - Énfasis5 5 2 2" xfId="2073" xr:uid="{00000000-0005-0000-0000-00006C040000}"/>
    <cellStyle name="20% - Énfasis5 5 3" xfId="771" xr:uid="{00000000-0005-0000-0000-00006D040000}"/>
    <cellStyle name="20% - Énfasis5 5 3 2" xfId="2415" xr:uid="{00000000-0005-0000-0000-00006E040000}"/>
    <cellStyle name="20% - Énfasis5 5 4" xfId="1101" xr:uid="{00000000-0005-0000-0000-00006F040000}"/>
    <cellStyle name="20% - Énfasis5 5 4 2" xfId="2745" xr:uid="{00000000-0005-0000-0000-000070040000}"/>
    <cellStyle name="20% - Énfasis5 5 5" xfId="1429" xr:uid="{00000000-0005-0000-0000-000071040000}"/>
    <cellStyle name="20% - Énfasis5 5 5 2" xfId="3073" xr:uid="{00000000-0005-0000-0000-000072040000}"/>
    <cellStyle name="20% - Énfasis5 5 6" xfId="1751" xr:uid="{00000000-0005-0000-0000-000073040000}"/>
    <cellStyle name="20% - Énfasis5 6" xfId="121" xr:uid="{00000000-0005-0000-0000-000074040000}"/>
    <cellStyle name="20% - Énfasis5 6 2" xfId="443" xr:uid="{00000000-0005-0000-0000-000075040000}"/>
    <cellStyle name="20% - Énfasis5 6 2 2" xfId="2087" xr:uid="{00000000-0005-0000-0000-000076040000}"/>
    <cellStyle name="20% - Énfasis5 6 3" xfId="785" xr:uid="{00000000-0005-0000-0000-000077040000}"/>
    <cellStyle name="20% - Énfasis5 6 3 2" xfId="2429" xr:uid="{00000000-0005-0000-0000-000078040000}"/>
    <cellStyle name="20% - Énfasis5 6 4" xfId="1115" xr:uid="{00000000-0005-0000-0000-000079040000}"/>
    <cellStyle name="20% - Énfasis5 6 4 2" xfId="2759" xr:uid="{00000000-0005-0000-0000-00007A040000}"/>
    <cellStyle name="20% - Énfasis5 6 5" xfId="1443" xr:uid="{00000000-0005-0000-0000-00007B040000}"/>
    <cellStyle name="20% - Énfasis5 6 5 2" xfId="3087" xr:uid="{00000000-0005-0000-0000-00007C040000}"/>
    <cellStyle name="20% - Énfasis5 6 6" xfId="1765" xr:uid="{00000000-0005-0000-0000-00007D040000}"/>
    <cellStyle name="20% - Énfasis5 7" xfId="135" xr:uid="{00000000-0005-0000-0000-00007E040000}"/>
    <cellStyle name="20% - Énfasis5 7 2" xfId="457" xr:uid="{00000000-0005-0000-0000-00007F040000}"/>
    <cellStyle name="20% - Énfasis5 7 2 2" xfId="2101" xr:uid="{00000000-0005-0000-0000-000080040000}"/>
    <cellStyle name="20% - Énfasis5 7 3" xfId="799" xr:uid="{00000000-0005-0000-0000-000081040000}"/>
    <cellStyle name="20% - Énfasis5 7 3 2" xfId="2443" xr:uid="{00000000-0005-0000-0000-000082040000}"/>
    <cellStyle name="20% - Énfasis5 7 4" xfId="1129" xr:uid="{00000000-0005-0000-0000-000083040000}"/>
    <cellStyle name="20% - Énfasis5 7 4 2" xfId="2773" xr:uid="{00000000-0005-0000-0000-000084040000}"/>
    <cellStyle name="20% - Énfasis5 7 5" xfId="1457" xr:uid="{00000000-0005-0000-0000-000085040000}"/>
    <cellStyle name="20% - Énfasis5 7 5 2" xfId="3101" xr:uid="{00000000-0005-0000-0000-000086040000}"/>
    <cellStyle name="20% - Énfasis5 7 6" xfId="1779" xr:uid="{00000000-0005-0000-0000-000087040000}"/>
    <cellStyle name="20% - Énfasis5 8" xfId="149" xr:uid="{00000000-0005-0000-0000-000088040000}"/>
    <cellStyle name="20% - Énfasis5 8 2" xfId="471" xr:uid="{00000000-0005-0000-0000-000089040000}"/>
    <cellStyle name="20% - Énfasis5 8 2 2" xfId="2115" xr:uid="{00000000-0005-0000-0000-00008A040000}"/>
    <cellStyle name="20% - Énfasis5 8 3" xfId="813" xr:uid="{00000000-0005-0000-0000-00008B040000}"/>
    <cellStyle name="20% - Énfasis5 8 3 2" xfId="2457" xr:uid="{00000000-0005-0000-0000-00008C040000}"/>
    <cellStyle name="20% - Énfasis5 8 4" xfId="1143" xr:uid="{00000000-0005-0000-0000-00008D040000}"/>
    <cellStyle name="20% - Énfasis5 8 4 2" xfId="2787" xr:uid="{00000000-0005-0000-0000-00008E040000}"/>
    <cellStyle name="20% - Énfasis5 8 5" xfId="1471" xr:uid="{00000000-0005-0000-0000-00008F040000}"/>
    <cellStyle name="20% - Énfasis5 8 5 2" xfId="3115" xr:uid="{00000000-0005-0000-0000-000090040000}"/>
    <cellStyle name="20% - Énfasis5 8 6" xfId="1793" xr:uid="{00000000-0005-0000-0000-000091040000}"/>
    <cellStyle name="20% - Énfasis5 9" xfId="163" xr:uid="{00000000-0005-0000-0000-000092040000}"/>
    <cellStyle name="20% - Énfasis5 9 2" xfId="485" xr:uid="{00000000-0005-0000-0000-000093040000}"/>
    <cellStyle name="20% - Énfasis5 9 2 2" xfId="2129" xr:uid="{00000000-0005-0000-0000-000094040000}"/>
    <cellStyle name="20% - Énfasis5 9 3" xfId="827" xr:uid="{00000000-0005-0000-0000-000095040000}"/>
    <cellStyle name="20% - Énfasis5 9 3 2" xfId="2471" xr:uid="{00000000-0005-0000-0000-000096040000}"/>
    <cellStyle name="20% - Énfasis5 9 4" xfId="1157" xr:uid="{00000000-0005-0000-0000-000097040000}"/>
    <cellStyle name="20% - Énfasis5 9 4 2" xfId="2801" xr:uid="{00000000-0005-0000-0000-000098040000}"/>
    <cellStyle name="20% - Énfasis5 9 5" xfId="1485" xr:uid="{00000000-0005-0000-0000-000099040000}"/>
    <cellStyle name="20% - Énfasis5 9 5 2" xfId="3129" xr:uid="{00000000-0005-0000-0000-00009A040000}"/>
    <cellStyle name="20% - Énfasis5 9 6" xfId="1807" xr:uid="{00000000-0005-0000-0000-00009B040000}"/>
    <cellStyle name="20% - Énfasis6" xfId="38" builtinId="50" customBuiltin="1"/>
    <cellStyle name="20% - Énfasis6 10" xfId="180" xr:uid="{00000000-0005-0000-0000-00009D040000}"/>
    <cellStyle name="20% - Énfasis6 10 2" xfId="502" xr:uid="{00000000-0005-0000-0000-00009E040000}"/>
    <cellStyle name="20% - Énfasis6 10 2 2" xfId="2146" xr:uid="{00000000-0005-0000-0000-00009F040000}"/>
    <cellStyle name="20% - Énfasis6 10 3" xfId="844" xr:uid="{00000000-0005-0000-0000-0000A0040000}"/>
    <cellStyle name="20% - Énfasis6 10 3 2" xfId="2488" xr:uid="{00000000-0005-0000-0000-0000A1040000}"/>
    <cellStyle name="20% - Énfasis6 10 4" xfId="1174" xr:uid="{00000000-0005-0000-0000-0000A2040000}"/>
    <cellStyle name="20% - Énfasis6 10 4 2" xfId="2818" xr:uid="{00000000-0005-0000-0000-0000A3040000}"/>
    <cellStyle name="20% - Énfasis6 10 5" xfId="1502" xr:uid="{00000000-0005-0000-0000-0000A4040000}"/>
    <cellStyle name="20% - Énfasis6 10 5 2" xfId="3146" xr:uid="{00000000-0005-0000-0000-0000A5040000}"/>
    <cellStyle name="20% - Énfasis6 10 6" xfId="1824" xr:uid="{00000000-0005-0000-0000-0000A6040000}"/>
    <cellStyle name="20% - Énfasis6 11" xfId="192" xr:uid="{00000000-0005-0000-0000-0000A7040000}"/>
    <cellStyle name="20% - Énfasis6 11 2" xfId="514" xr:uid="{00000000-0005-0000-0000-0000A8040000}"/>
    <cellStyle name="20% - Énfasis6 11 2 2" xfId="2158" xr:uid="{00000000-0005-0000-0000-0000A9040000}"/>
    <cellStyle name="20% - Énfasis6 11 3" xfId="856" xr:uid="{00000000-0005-0000-0000-0000AA040000}"/>
    <cellStyle name="20% - Énfasis6 11 3 2" xfId="2500" xr:uid="{00000000-0005-0000-0000-0000AB040000}"/>
    <cellStyle name="20% - Énfasis6 11 4" xfId="1186" xr:uid="{00000000-0005-0000-0000-0000AC040000}"/>
    <cellStyle name="20% - Énfasis6 11 4 2" xfId="2830" xr:uid="{00000000-0005-0000-0000-0000AD040000}"/>
    <cellStyle name="20% - Énfasis6 11 5" xfId="1514" xr:uid="{00000000-0005-0000-0000-0000AE040000}"/>
    <cellStyle name="20% - Énfasis6 11 5 2" xfId="3158" xr:uid="{00000000-0005-0000-0000-0000AF040000}"/>
    <cellStyle name="20% - Énfasis6 11 6" xfId="1836" xr:uid="{00000000-0005-0000-0000-0000B0040000}"/>
    <cellStyle name="20% - Énfasis6 12" xfId="201" xr:uid="{00000000-0005-0000-0000-0000B1040000}"/>
    <cellStyle name="20% - Énfasis6 12 2" xfId="523" xr:uid="{00000000-0005-0000-0000-0000B2040000}"/>
    <cellStyle name="20% - Énfasis6 12 2 2" xfId="2167" xr:uid="{00000000-0005-0000-0000-0000B3040000}"/>
    <cellStyle name="20% - Énfasis6 12 3" xfId="865" xr:uid="{00000000-0005-0000-0000-0000B4040000}"/>
    <cellStyle name="20% - Énfasis6 12 3 2" xfId="2509" xr:uid="{00000000-0005-0000-0000-0000B5040000}"/>
    <cellStyle name="20% - Énfasis6 12 4" xfId="1195" xr:uid="{00000000-0005-0000-0000-0000B6040000}"/>
    <cellStyle name="20% - Énfasis6 12 4 2" xfId="2839" xr:uid="{00000000-0005-0000-0000-0000B7040000}"/>
    <cellStyle name="20% - Énfasis6 12 5" xfId="1523" xr:uid="{00000000-0005-0000-0000-0000B8040000}"/>
    <cellStyle name="20% - Énfasis6 12 5 2" xfId="3167" xr:uid="{00000000-0005-0000-0000-0000B9040000}"/>
    <cellStyle name="20% - Énfasis6 12 6" xfId="1845" xr:uid="{00000000-0005-0000-0000-0000BA040000}"/>
    <cellStyle name="20% - Énfasis6 13" xfId="211" xr:uid="{00000000-0005-0000-0000-0000BB040000}"/>
    <cellStyle name="20% - Énfasis6 13 2" xfId="533" xr:uid="{00000000-0005-0000-0000-0000BC040000}"/>
    <cellStyle name="20% - Énfasis6 13 2 2" xfId="2177" xr:uid="{00000000-0005-0000-0000-0000BD040000}"/>
    <cellStyle name="20% - Énfasis6 13 3" xfId="875" xr:uid="{00000000-0005-0000-0000-0000BE040000}"/>
    <cellStyle name="20% - Énfasis6 13 3 2" xfId="2519" xr:uid="{00000000-0005-0000-0000-0000BF040000}"/>
    <cellStyle name="20% - Énfasis6 13 4" xfId="1205" xr:uid="{00000000-0005-0000-0000-0000C0040000}"/>
    <cellStyle name="20% - Énfasis6 13 4 2" xfId="2849" xr:uid="{00000000-0005-0000-0000-0000C1040000}"/>
    <cellStyle name="20% - Énfasis6 13 5" xfId="1533" xr:uid="{00000000-0005-0000-0000-0000C2040000}"/>
    <cellStyle name="20% - Énfasis6 13 5 2" xfId="3177" xr:uid="{00000000-0005-0000-0000-0000C3040000}"/>
    <cellStyle name="20% - Énfasis6 13 6" xfId="1855" xr:uid="{00000000-0005-0000-0000-0000C4040000}"/>
    <cellStyle name="20% - Énfasis6 14" xfId="221" xr:uid="{00000000-0005-0000-0000-0000C5040000}"/>
    <cellStyle name="20% - Énfasis6 14 2" xfId="543" xr:uid="{00000000-0005-0000-0000-0000C6040000}"/>
    <cellStyle name="20% - Énfasis6 14 2 2" xfId="2187" xr:uid="{00000000-0005-0000-0000-0000C7040000}"/>
    <cellStyle name="20% - Énfasis6 14 3" xfId="885" xr:uid="{00000000-0005-0000-0000-0000C8040000}"/>
    <cellStyle name="20% - Énfasis6 14 3 2" xfId="2529" xr:uid="{00000000-0005-0000-0000-0000C9040000}"/>
    <cellStyle name="20% - Énfasis6 14 4" xfId="1215" xr:uid="{00000000-0005-0000-0000-0000CA040000}"/>
    <cellStyle name="20% - Énfasis6 14 4 2" xfId="2859" xr:uid="{00000000-0005-0000-0000-0000CB040000}"/>
    <cellStyle name="20% - Énfasis6 14 5" xfId="1543" xr:uid="{00000000-0005-0000-0000-0000CC040000}"/>
    <cellStyle name="20% - Énfasis6 14 5 2" xfId="3187" xr:uid="{00000000-0005-0000-0000-0000CD040000}"/>
    <cellStyle name="20% - Énfasis6 14 6" xfId="1865" xr:uid="{00000000-0005-0000-0000-0000CE040000}"/>
    <cellStyle name="20% - Énfasis6 15" xfId="245" xr:uid="{00000000-0005-0000-0000-0000CF040000}"/>
    <cellStyle name="20% - Énfasis6 15 2" xfId="567" xr:uid="{00000000-0005-0000-0000-0000D0040000}"/>
    <cellStyle name="20% - Énfasis6 15 2 2" xfId="2211" xr:uid="{00000000-0005-0000-0000-0000D1040000}"/>
    <cellStyle name="20% - Énfasis6 15 3" xfId="909" xr:uid="{00000000-0005-0000-0000-0000D2040000}"/>
    <cellStyle name="20% - Énfasis6 15 3 2" xfId="2553" xr:uid="{00000000-0005-0000-0000-0000D3040000}"/>
    <cellStyle name="20% - Énfasis6 15 4" xfId="1239" xr:uid="{00000000-0005-0000-0000-0000D4040000}"/>
    <cellStyle name="20% - Énfasis6 15 4 2" xfId="2883" xr:uid="{00000000-0005-0000-0000-0000D5040000}"/>
    <cellStyle name="20% - Énfasis6 15 5" xfId="1567" xr:uid="{00000000-0005-0000-0000-0000D6040000}"/>
    <cellStyle name="20% - Énfasis6 15 5 2" xfId="3211" xr:uid="{00000000-0005-0000-0000-0000D7040000}"/>
    <cellStyle name="20% - Énfasis6 15 6" xfId="1889" xr:uid="{00000000-0005-0000-0000-0000D8040000}"/>
    <cellStyle name="20% - Énfasis6 16" xfId="257" xr:uid="{00000000-0005-0000-0000-0000D9040000}"/>
    <cellStyle name="20% - Énfasis6 16 2" xfId="579" xr:uid="{00000000-0005-0000-0000-0000DA040000}"/>
    <cellStyle name="20% - Énfasis6 16 2 2" xfId="2223" xr:uid="{00000000-0005-0000-0000-0000DB040000}"/>
    <cellStyle name="20% - Énfasis6 16 3" xfId="921" xr:uid="{00000000-0005-0000-0000-0000DC040000}"/>
    <cellStyle name="20% - Énfasis6 16 3 2" xfId="2565" xr:uid="{00000000-0005-0000-0000-0000DD040000}"/>
    <cellStyle name="20% - Énfasis6 16 4" xfId="1251" xr:uid="{00000000-0005-0000-0000-0000DE040000}"/>
    <cellStyle name="20% - Énfasis6 16 4 2" xfId="2895" xr:uid="{00000000-0005-0000-0000-0000DF040000}"/>
    <cellStyle name="20% - Énfasis6 16 5" xfId="1579" xr:uid="{00000000-0005-0000-0000-0000E0040000}"/>
    <cellStyle name="20% - Énfasis6 16 5 2" xfId="3223" xr:uid="{00000000-0005-0000-0000-0000E1040000}"/>
    <cellStyle name="20% - Énfasis6 16 6" xfId="1901" xr:uid="{00000000-0005-0000-0000-0000E2040000}"/>
    <cellStyle name="20% - Énfasis6 17" xfId="268" xr:uid="{00000000-0005-0000-0000-0000E3040000}"/>
    <cellStyle name="20% - Énfasis6 17 2" xfId="590" xr:uid="{00000000-0005-0000-0000-0000E4040000}"/>
    <cellStyle name="20% - Énfasis6 17 2 2" xfId="2234" xr:uid="{00000000-0005-0000-0000-0000E5040000}"/>
    <cellStyle name="20% - Énfasis6 17 3" xfId="932" xr:uid="{00000000-0005-0000-0000-0000E6040000}"/>
    <cellStyle name="20% - Énfasis6 17 3 2" xfId="2576" xr:uid="{00000000-0005-0000-0000-0000E7040000}"/>
    <cellStyle name="20% - Énfasis6 17 4" xfId="1262" xr:uid="{00000000-0005-0000-0000-0000E8040000}"/>
    <cellStyle name="20% - Énfasis6 17 4 2" xfId="2906" xr:uid="{00000000-0005-0000-0000-0000E9040000}"/>
    <cellStyle name="20% - Énfasis6 17 5" xfId="1590" xr:uid="{00000000-0005-0000-0000-0000EA040000}"/>
    <cellStyle name="20% - Énfasis6 17 5 2" xfId="3234" xr:uid="{00000000-0005-0000-0000-0000EB040000}"/>
    <cellStyle name="20% - Énfasis6 17 6" xfId="1912" xr:uid="{00000000-0005-0000-0000-0000EC040000}"/>
    <cellStyle name="20% - Énfasis6 18" xfId="277" xr:uid="{00000000-0005-0000-0000-0000ED040000}"/>
    <cellStyle name="20% - Énfasis6 18 2" xfId="599" xr:uid="{00000000-0005-0000-0000-0000EE040000}"/>
    <cellStyle name="20% - Énfasis6 18 2 2" xfId="2243" xr:uid="{00000000-0005-0000-0000-0000EF040000}"/>
    <cellStyle name="20% - Énfasis6 18 3" xfId="941" xr:uid="{00000000-0005-0000-0000-0000F0040000}"/>
    <cellStyle name="20% - Énfasis6 18 3 2" xfId="2585" xr:uid="{00000000-0005-0000-0000-0000F1040000}"/>
    <cellStyle name="20% - Énfasis6 18 4" xfId="1271" xr:uid="{00000000-0005-0000-0000-0000F2040000}"/>
    <cellStyle name="20% - Énfasis6 18 4 2" xfId="2915" xr:uid="{00000000-0005-0000-0000-0000F3040000}"/>
    <cellStyle name="20% - Énfasis6 18 5" xfId="1599" xr:uid="{00000000-0005-0000-0000-0000F4040000}"/>
    <cellStyle name="20% - Énfasis6 18 5 2" xfId="3243" xr:uid="{00000000-0005-0000-0000-0000F5040000}"/>
    <cellStyle name="20% - Énfasis6 18 6" xfId="1921" xr:uid="{00000000-0005-0000-0000-0000F6040000}"/>
    <cellStyle name="20% - Énfasis6 19" xfId="304" xr:uid="{00000000-0005-0000-0000-0000F7040000}"/>
    <cellStyle name="20% - Énfasis6 19 2" xfId="626" xr:uid="{00000000-0005-0000-0000-0000F8040000}"/>
    <cellStyle name="20% - Énfasis6 19 2 2" xfId="2270" xr:uid="{00000000-0005-0000-0000-0000F9040000}"/>
    <cellStyle name="20% - Énfasis6 19 3" xfId="968" xr:uid="{00000000-0005-0000-0000-0000FA040000}"/>
    <cellStyle name="20% - Énfasis6 19 3 2" xfId="2612" xr:uid="{00000000-0005-0000-0000-0000FB040000}"/>
    <cellStyle name="20% - Énfasis6 19 4" xfId="1298" xr:uid="{00000000-0005-0000-0000-0000FC040000}"/>
    <cellStyle name="20% - Énfasis6 19 4 2" xfId="2942" xr:uid="{00000000-0005-0000-0000-0000FD040000}"/>
    <cellStyle name="20% - Énfasis6 19 5" xfId="1626" xr:uid="{00000000-0005-0000-0000-0000FE040000}"/>
    <cellStyle name="20% - Énfasis6 19 5 2" xfId="3270" xr:uid="{00000000-0005-0000-0000-0000FF040000}"/>
    <cellStyle name="20% - Énfasis6 19 6" xfId="1948" xr:uid="{00000000-0005-0000-0000-000000050000}"/>
    <cellStyle name="20% - Énfasis6 2" xfId="69" xr:uid="{00000000-0005-0000-0000-000001050000}"/>
    <cellStyle name="20% - Énfasis6 2 2" xfId="375" xr:uid="{00000000-0005-0000-0000-000002050000}"/>
    <cellStyle name="20% - Énfasis6 2 2 2" xfId="735" xr:uid="{00000000-0005-0000-0000-000003050000}"/>
    <cellStyle name="20% - Énfasis6 2 2 2 2" xfId="2379" xr:uid="{00000000-0005-0000-0000-000004050000}"/>
    <cellStyle name="20% - Énfasis6 2 2 3" xfId="1065" xr:uid="{00000000-0005-0000-0000-000005050000}"/>
    <cellStyle name="20% - Énfasis6 2 2 3 2" xfId="2709" xr:uid="{00000000-0005-0000-0000-000006050000}"/>
    <cellStyle name="20% - Énfasis6 2 2 4" xfId="1393" xr:uid="{00000000-0005-0000-0000-000007050000}"/>
    <cellStyle name="20% - Énfasis6 2 2 4 2" xfId="3037" xr:uid="{00000000-0005-0000-0000-000008050000}"/>
    <cellStyle name="20% - Énfasis6 2 2 5" xfId="2019" xr:uid="{00000000-0005-0000-0000-000009050000}"/>
    <cellStyle name="20% - Énfasis6 2 3" xfId="705" xr:uid="{00000000-0005-0000-0000-00000A050000}"/>
    <cellStyle name="20% - Énfasis6 2 3 2" xfId="2349" xr:uid="{00000000-0005-0000-0000-00000B050000}"/>
    <cellStyle name="20% - Énfasis6 2 4" xfId="1035" xr:uid="{00000000-0005-0000-0000-00000C050000}"/>
    <cellStyle name="20% - Énfasis6 2 4 2" xfId="2679" xr:uid="{00000000-0005-0000-0000-00000D050000}"/>
    <cellStyle name="20% - Énfasis6 2 5" xfId="1363" xr:uid="{00000000-0005-0000-0000-00000E050000}"/>
    <cellStyle name="20% - Énfasis6 2 5 2" xfId="3007" xr:uid="{00000000-0005-0000-0000-00000F050000}"/>
    <cellStyle name="20% - Énfasis6 2 6" xfId="1713" xr:uid="{00000000-0005-0000-0000-000010050000}"/>
    <cellStyle name="20% - Énfasis6 20" xfId="315" xr:uid="{00000000-0005-0000-0000-000011050000}"/>
    <cellStyle name="20% - Énfasis6 20 2" xfId="637" xr:uid="{00000000-0005-0000-0000-000012050000}"/>
    <cellStyle name="20% - Énfasis6 20 2 2" xfId="2281" xr:uid="{00000000-0005-0000-0000-000013050000}"/>
    <cellStyle name="20% - Énfasis6 20 3" xfId="979" xr:uid="{00000000-0005-0000-0000-000014050000}"/>
    <cellStyle name="20% - Énfasis6 20 3 2" xfId="2623" xr:uid="{00000000-0005-0000-0000-000015050000}"/>
    <cellStyle name="20% - Énfasis6 20 4" xfId="1309" xr:uid="{00000000-0005-0000-0000-000016050000}"/>
    <cellStyle name="20% - Énfasis6 20 4 2" xfId="2953" xr:uid="{00000000-0005-0000-0000-000017050000}"/>
    <cellStyle name="20% - Énfasis6 20 5" xfId="1637" xr:uid="{00000000-0005-0000-0000-000018050000}"/>
    <cellStyle name="20% - Énfasis6 20 5 2" xfId="3281" xr:uid="{00000000-0005-0000-0000-000019050000}"/>
    <cellStyle name="20% - Énfasis6 20 6" xfId="1959" xr:uid="{00000000-0005-0000-0000-00001A050000}"/>
    <cellStyle name="20% - Énfasis6 21" xfId="324" xr:uid="{00000000-0005-0000-0000-00001B050000}"/>
    <cellStyle name="20% - Énfasis6 21 2" xfId="646" xr:uid="{00000000-0005-0000-0000-00001C050000}"/>
    <cellStyle name="20% - Énfasis6 21 2 2" xfId="2290" xr:uid="{00000000-0005-0000-0000-00001D050000}"/>
    <cellStyle name="20% - Énfasis6 21 3" xfId="988" xr:uid="{00000000-0005-0000-0000-00001E050000}"/>
    <cellStyle name="20% - Énfasis6 21 3 2" xfId="2632" xr:uid="{00000000-0005-0000-0000-00001F050000}"/>
    <cellStyle name="20% - Énfasis6 21 4" xfId="1318" xr:uid="{00000000-0005-0000-0000-000020050000}"/>
    <cellStyle name="20% - Énfasis6 21 4 2" xfId="2962" xr:uid="{00000000-0005-0000-0000-000021050000}"/>
    <cellStyle name="20% - Énfasis6 21 5" xfId="1646" xr:uid="{00000000-0005-0000-0000-000022050000}"/>
    <cellStyle name="20% - Énfasis6 21 5 2" xfId="3290" xr:uid="{00000000-0005-0000-0000-000023050000}"/>
    <cellStyle name="20% - Énfasis6 21 6" xfId="1968" xr:uid="{00000000-0005-0000-0000-000024050000}"/>
    <cellStyle name="20% - Énfasis6 22" xfId="333" xr:uid="{00000000-0005-0000-0000-000025050000}"/>
    <cellStyle name="20% - Énfasis6 22 2" xfId="655" xr:uid="{00000000-0005-0000-0000-000026050000}"/>
    <cellStyle name="20% - Énfasis6 22 2 2" xfId="2299" xr:uid="{00000000-0005-0000-0000-000027050000}"/>
    <cellStyle name="20% - Énfasis6 22 3" xfId="997" xr:uid="{00000000-0005-0000-0000-000028050000}"/>
    <cellStyle name="20% - Énfasis6 22 3 2" xfId="2641" xr:uid="{00000000-0005-0000-0000-000029050000}"/>
    <cellStyle name="20% - Énfasis6 22 4" xfId="1327" xr:uid="{00000000-0005-0000-0000-00002A050000}"/>
    <cellStyle name="20% - Énfasis6 22 4 2" xfId="2971" xr:uid="{00000000-0005-0000-0000-00002B050000}"/>
    <cellStyle name="20% - Énfasis6 22 5" xfId="1655" xr:uid="{00000000-0005-0000-0000-00002C050000}"/>
    <cellStyle name="20% - Énfasis6 22 5 2" xfId="3299" xr:uid="{00000000-0005-0000-0000-00002D050000}"/>
    <cellStyle name="20% - Énfasis6 22 6" xfId="1977" xr:uid="{00000000-0005-0000-0000-00002E050000}"/>
    <cellStyle name="20% - Énfasis6 23" xfId="352" xr:uid="{00000000-0005-0000-0000-00002F050000}"/>
    <cellStyle name="20% - Énfasis6 23 2" xfId="669" xr:uid="{00000000-0005-0000-0000-000030050000}"/>
    <cellStyle name="20% - Énfasis6 23 2 2" xfId="2313" xr:uid="{00000000-0005-0000-0000-000031050000}"/>
    <cellStyle name="20% - Énfasis6 23 3" xfId="1011" xr:uid="{00000000-0005-0000-0000-000032050000}"/>
    <cellStyle name="20% - Énfasis6 23 3 2" xfId="2655" xr:uid="{00000000-0005-0000-0000-000033050000}"/>
    <cellStyle name="20% - Énfasis6 23 4" xfId="1341" xr:uid="{00000000-0005-0000-0000-000034050000}"/>
    <cellStyle name="20% - Énfasis6 23 4 2" xfId="2985" xr:uid="{00000000-0005-0000-0000-000035050000}"/>
    <cellStyle name="20% - Énfasis6 23 5" xfId="1669" xr:uid="{00000000-0005-0000-0000-000036050000}"/>
    <cellStyle name="20% - Énfasis6 23 5 2" xfId="3313" xr:uid="{00000000-0005-0000-0000-000037050000}"/>
    <cellStyle name="20% - Énfasis6 23 6" xfId="1996" xr:uid="{00000000-0005-0000-0000-000038050000}"/>
    <cellStyle name="20% - Énfasis6 24" xfId="361" xr:uid="{00000000-0005-0000-0000-000039050000}"/>
    <cellStyle name="20% - Énfasis6 24 2" xfId="2005" xr:uid="{00000000-0005-0000-0000-00003A050000}"/>
    <cellStyle name="20% - Énfasis6 25" xfId="690" xr:uid="{00000000-0005-0000-0000-00003B050000}"/>
    <cellStyle name="20% - Énfasis6 25 2" xfId="2334" xr:uid="{00000000-0005-0000-0000-00003C050000}"/>
    <cellStyle name="20% - Énfasis6 26" xfId="1020" xr:uid="{00000000-0005-0000-0000-00003D050000}"/>
    <cellStyle name="20% - Énfasis6 26 2" xfId="2664" xr:uid="{00000000-0005-0000-0000-00003E050000}"/>
    <cellStyle name="20% - Énfasis6 27" xfId="1349" xr:uid="{00000000-0005-0000-0000-00003F050000}"/>
    <cellStyle name="20% - Énfasis6 27 2" xfId="2993" xr:uid="{00000000-0005-0000-0000-000040050000}"/>
    <cellStyle name="20% - Énfasis6 28" xfId="1683" xr:uid="{00000000-0005-0000-0000-000041050000}"/>
    <cellStyle name="20% - Énfasis6 3" xfId="83" xr:uid="{00000000-0005-0000-0000-000042050000}"/>
    <cellStyle name="20% - Énfasis6 3 2" xfId="405" xr:uid="{00000000-0005-0000-0000-000043050000}"/>
    <cellStyle name="20% - Énfasis6 3 2 2" xfId="2049" xr:uid="{00000000-0005-0000-0000-000044050000}"/>
    <cellStyle name="20% - Énfasis6 3 3" xfId="747" xr:uid="{00000000-0005-0000-0000-000045050000}"/>
    <cellStyle name="20% - Énfasis6 3 3 2" xfId="2391" xr:uid="{00000000-0005-0000-0000-000046050000}"/>
    <cellStyle name="20% - Énfasis6 3 4" xfId="1077" xr:uid="{00000000-0005-0000-0000-000047050000}"/>
    <cellStyle name="20% - Énfasis6 3 4 2" xfId="2721" xr:uid="{00000000-0005-0000-0000-000048050000}"/>
    <cellStyle name="20% - Énfasis6 3 5" xfId="1405" xr:uid="{00000000-0005-0000-0000-000049050000}"/>
    <cellStyle name="20% - Énfasis6 3 5 2" xfId="3049" xr:uid="{00000000-0005-0000-0000-00004A050000}"/>
    <cellStyle name="20% - Énfasis6 3 6" xfId="1727" xr:uid="{00000000-0005-0000-0000-00004B050000}"/>
    <cellStyle name="20% - Énfasis6 4" xfId="97" xr:uid="{00000000-0005-0000-0000-00004C050000}"/>
    <cellStyle name="20% - Énfasis6 4 2" xfId="419" xr:uid="{00000000-0005-0000-0000-00004D050000}"/>
    <cellStyle name="20% - Énfasis6 4 2 2" xfId="2063" xr:uid="{00000000-0005-0000-0000-00004E050000}"/>
    <cellStyle name="20% - Énfasis6 4 3" xfId="761" xr:uid="{00000000-0005-0000-0000-00004F050000}"/>
    <cellStyle name="20% - Énfasis6 4 3 2" xfId="2405" xr:uid="{00000000-0005-0000-0000-000050050000}"/>
    <cellStyle name="20% - Énfasis6 4 4" xfId="1091" xr:uid="{00000000-0005-0000-0000-000051050000}"/>
    <cellStyle name="20% - Énfasis6 4 4 2" xfId="2735" xr:uid="{00000000-0005-0000-0000-000052050000}"/>
    <cellStyle name="20% - Énfasis6 4 5" xfId="1419" xr:uid="{00000000-0005-0000-0000-000053050000}"/>
    <cellStyle name="20% - Énfasis6 4 5 2" xfId="3063" xr:uid="{00000000-0005-0000-0000-000054050000}"/>
    <cellStyle name="20% - Énfasis6 4 6" xfId="1741" xr:uid="{00000000-0005-0000-0000-000055050000}"/>
    <cellStyle name="20% - Énfasis6 5" xfId="111" xr:uid="{00000000-0005-0000-0000-000056050000}"/>
    <cellStyle name="20% - Énfasis6 5 2" xfId="433" xr:uid="{00000000-0005-0000-0000-000057050000}"/>
    <cellStyle name="20% - Énfasis6 5 2 2" xfId="2077" xr:uid="{00000000-0005-0000-0000-000058050000}"/>
    <cellStyle name="20% - Énfasis6 5 3" xfId="775" xr:uid="{00000000-0005-0000-0000-000059050000}"/>
    <cellStyle name="20% - Énfasis6 5 3 2" xfId="2419" xr:uid="{00000000-0005-0000-0000-00005A050000}"/>
    <cellStyle name="20% - Énfasis6 5 4" xfId="1105" xr:uid="{00000000-0005-0000-0000-00005B050000}"/>
    <cellStyle name="20% - Énfasis6 5 4 2" xfId="2749" xr:uid="{00000000-0005-0000-0000-00005C050000}"/>
    <cellStyle name="20% - Énfasis6 5 5" xfId="1433" xr:uid="{00000000-0005-0000-0000-00005D050000}"/>
    <cellStyle name="20% - Énfasis6 5 5 2" xfId="3077" xr:uid="{00000000-0005-0000-0000-00005E050000}"/>
    <cellStyle name="20% - Énfasis6 5 6" xfId="1755" xr:uid="{00000000-0005-0000-0000-00005F050000}"/>
    <cellStyle name="20% - Énfasis6 6" xfId="125" xr:uid="{00000000-0005-0000-0000-000060050000}"/>
    <cellStyle name="20% - Énfasis6 6 2" xfId="447" xr:uid="{00000000-0005-0000-0000-000061050000}"/>
    <cellStyle name="20% - Énfasis6 6 2 2" xfId="2091" xr:uid="{00000000-0005-0000-0000-000062050000}"/>
    <cellStyle name="20% - Énfasis6 6 3" xfId="789" xr:uid="{00000000-0005-0000-0000-000063050000}"/>
    <cellStyle name="20% - Énfasis6 6 3 2" xfId="2433" xr:uid="{00000000-0005-0000-0000-000064050000}"/>
    <cellStyle name="20% - Énfasis6 6 4" xfId="1119" xr:uid="{00000000-0005-0000-0000-000065050000}"/>
    <cellStyle name="20% - Énfasis6 6 4 2" xfId="2763" xr:uid="{00000000-0005-0000-0000-000066050000}"/>
    <cellStyle name="20% - Énfasis6 6 5" xfId="1447" xr:uid="{00000000-0005-0000-0000-000067050000}"/>
    <cellStyle name="20% - Énfasis6 6 5 2" xfId="3091" xr:uid="{00000000-0005-0000-0000-000068050000}"/>
    <cellStyle name="20% - Énfasis6 6 6" xfId="1769" xr:uid="{00000000-0005-0000-0000-000069050000}"/>
    <cellStyle name="20% - Énfasis6 7" xfId="139" xr:uid="{00000000-0005-0000-0000-00006A050000}"/>
    <cellStyle name="20% - Énfasis6 7 2" xfId="461" xr:uid="{00000000-0005-0000-0000-00006B050000}"/>
    <cellStyle name="20% - Énfasis6 7 2 2" xfId="2105" xr:uid="{00000000-0005-0000-0000-00006C050000}"/>
    <cellStyle name="20% - Énfasis6 7 3" xfId="803" xr:uid="{00000000-0005-0000-0000-00006D050000}"/>
    <cellStyle name="20% - Énfasis6 7 3 2" xfId="2447" xr:uid="{00000000-0005-0000-0000-00006E050000}"/>
    <cellStyle name="20% - Énfasis6 7 4" xfId="1133" xr:uid="{00000000-0005-0000-0000-00006F050000}"/>
    <cellStyle name="20% - Énfasis6 7 4 2" xfId="2777" xr:uid="{00000000-0005-0000-0000-000070050000}"/>
    <cellStyle name="20% - Énfasis6 7 5" xfId="1461" xr:uid="{00000000-0005-0000-0000-000071050000}"/>
    <cellStyle name="20% - Énfasis6 7 5 2" xfId="3105" xr:uid="{00000000-0005-0000-0000-000072050000}"/>
    <cellStyle name="20% - Énfasis6 7 6" xfId="1783" xr:uid="{00000000-0005-0000-0000-000073050000}"/>
    <cellStyle name="20% - Énfasis6 8" xfId="153" xr:uid="{00000000-0005-0000-0000-000074050000}"/>
    <cellStyle name="20% - Énfasis6 8 2" xfId="475" xr:uid="{00000000-0005-0000-0000-000075050000}"/>
    <cellStyle name="20% - Énfasis6 8 2 2" xfId="2119" xr:uid="{00000000-0005-0000-0000-000076050000}"/>
    <cellStyle name="20% - Énfasis6 8 3" xfId="817" xr:uid="{00000000-0005-0000-0000-000077050000}"/>
    <cellStyle name="20% - Énfasis6 8 3 2" xfId="2461" xr:uid="{00000000-0005-0000-0000-000078050000}"/>
    <cellStyle name="20% - Énfasis6 8 4" xfId="1147" xr:uid="{00000000-0005-0000-0000-000079050000}"/>
    <cellStyle name="20% - Énfasis6 8 4 2" xfId="2791" xr:uid="{00000000-0005-0000-0000-00007A050000}"/>
    <cellStyle name="20% - Énfasis6 8 5" xfId="1475" xr:uid="{00000000-0005-0000-0000-00007B050000}"/>
    <cellStyle name="20% - Énfasis6 8 5 2" xfId="3119" xr:uid="{00000000-0005-0000-0000-00007C050000}"/>
    <cellStyle name="20% - Énfasis6 8 6" xfId="1797" xr:uid="{00000000-0005-0000-0000-00007D050000}"/>
    <cellStyle name="20% - Énfasis6 9" xfId="167" xr:uid="{00000000-0005-0000-0000-00007E050000}"/>
    <cellStyle name="20% - Énfasis6 9 2" xfId="489" xr:uid="{00000000-0005-0000-0000-00007F050000}"/>
    <cellStyle name="20% - Énfasis6 9 2 2" xfId="2133" xr:uid="{00000000-0005-0000-0000-000080050000}"/>
    <cellStyle name="20% - Énfasis6 9 3" xfId="831" xr:uid="{00000000-0005-0000-0000-000081050000}"/>
    <cellStyle name="20% - Énfasis6 9 3 2" xfId="2475" xr:uid="{00000000-0005-0000-0000-000082050000}"/>
    <cellStyle name="20% - Énfasis6 9 4" xfId="1161" xr:uid="{00000000-0005-0000-0000-000083050000}"/>
    <cellStyle name="20% - Énfasis6 9 4 2" xfId="2805" xr:uid="{00000000-0005-0000-0000-000084050000}"/>
    <cellStyle name="20% - Énfasis6 9 5" xfId="1489" xr:uid="{00000000-0005-0000-0000-000085050000}"/>
    <cellStyle name="20% - Énfasis6 9 5 2" xfId="3133" xr:uid="{00000000-0005-0000-0000-000086050000}"/>
    <cellStyle name="20% - Énfasis6 9 6" xfId="1811" xr:uid="{00000000-0005-0000-0000-000087050000}"/>
    <cellStyle name="40% - Énfasis1" xfId="19" builtinId="31" customBuiltin="1"/>
    <cellStyle name="40% - Énfasis1 10" xfId="152" xr:uid="{00000000-0005-0000-0000-000089050000}"/>
    <cellStyle name="40% - Énfasis1 10 2" xfId="474" xr:uid="{00000000-0005-0000-0000-00008A050000}"/>
    <cellStyle name="40% - Énfasis1 10 2 2" xfId="2118" xr:uid="{00000000-0005-0000-0000-00008B050000}"/>
    <cellStyle name="40% - Énfasis1 10 3" xfId="816" xr:uid="{00000000-0005-0000-0000-00008C050000}"/>
    <cellStyle name="40% - Énfasis1 10 3 2" xfId="2460" xr:uid="{00000000-0005-0000-0000-00008D050000}"/>
    <cellStyle name="40% - Énfasis1 10 4" xfId="1146" xr:uid="{00000000-0005-0000-0000-00008E050000}"/>
    <cellStyle name="40% - Énfasis1 10 4 2" xfId="2790" xr:uid="{00000000-0005-0000-0000-00008F050000}"/>
    <cellStyle name="40% - Énfasis1 10 5" xfId="1474" xr:uid="{00000000-0005-0000-0000-000090050000}"/>
    <cellStyle name="40% - Énfasis1 10 5 2" xfId="3118" xr:uid="{00000000-0005-0000-0000-000091050000}"/>
    <cellStyle name="40% - Énfasis1 10 6" xfId="1796" xr:uid="{00000000-0005-0000-0000-000092050000}"/>
    <cellStyle name="40% - Énfasis1 11" xfId="166" xr:uid="{00000000-0005-0000-0000-000093050000}"/>
    <cellStyle name="40% - Énfasis1 11 2" xfId="488" xr:uid="{00000000-0005-0000-0000-000094050000}"/>
    <cellStyle name="40% - Énfasis1 11 2 2" xfId="2132" xr:uid="{00000000-0005-0000-0000-000095050000}"/>
    <cellStyle name="40% - Énfasis1 11 3" xfId="830" xr:uid="{00000000-0005-0000-0000-000096050000}"/>
    <cellStyle name="40% - Énfasis1 11 3 2" xfId="2474" xr:uid="{00000000-0005-0000-0000-000097050000}"/>
    <cellStyle name="40% - Énfasis1 11 4" xfId="1160" xr:uid="{00000000-0005-0000-0000-000098050000}"/>
    <cellStyle name="40% - Énfasis1 11 4 2" xfId="2804" xr:uid="{00000000-0005-0000-0000-000099050000}"/>
    <cellStyle name="40% - Énfasis1 11 5" xfId="1488" xr:uid="{00000000-0005-0000-0000-00009A050000}"/>
    <cellStyle name="40% - Énfasis1 11 5 2" xfId="3132" xr:uid="{00000000-0005-0000-0000-00009B050000}"/>
    <cellStyle name="40% - Énfasis1 11 6" xfId="1810" xr:uid="{00000000-0005-0000-0000-00009C050000}"/>
    <cellStyle name="40% - Énfasis1 12" xfId="179" xr:uid="{00000000-0005-0000-0000-00009D050000}"/>
    <cellStyle name="40% - Énfasis1 12 2" xfId="501" xr:uid="{00000000-0005-0000-0000-00009E050000}"/>
    <cellStyle name="40% - Énfasis1 12 2 2" xfId="2145" xr:uid="{00000000-0005-0000-0000-00009F050000}"/>
    <cellStyle name="40% - Énfasis1 12 3" xfId="843" xr:uid="{00000000-0005-0000-0000-0000A0050000}"/>
    <cellStyle name="40% - Énfasis1 12 3 2" xfId="2487" xr:uid="{00000000-0005-0000-0000-0000A1050000}"/>
    <cellStyle name="40% - Énfasis1 12 4" xfId="1173" xr:uid="{00000000-0005-0000-0000-0000A2050000}"/>
    <cellStyle name="40% - Énfasis1 12 4 2" xfId="2817" xr:uid="{00000000-0005-0000-0000-0000A3050000}"/>
    <cellStyle name="40% - Énfasis1 12 5" xfId="1501" xr:uid="{00000000-0005-0000-0000-0000A4050000}"/>
    <cellStyle name="40% - Énfasis1 12 5 2" xfId="3145" xr:uid="{00000000-0005-0000-0000-0000A5050000}"/>
    <cellStyle name="40% - Énfasis1 12 6" xfId="1823" xr:uid="{00000000-0005-0000-0000-0000A6050000}"/>
    <cellStyle name="40% - Énfasis1 13" xfId="191" xr:uid="{00000000-0005-0000-0000-0000A7050000}"/>
    <cellStyle name="40% - Énfasis1 13 2" xfId="513" xr:uid="{00000000-0005-0000-0000-0000A8050000}"/>
    <cellStyle name="40% - Énfasis1 13 2 2" xfId="2157" xr:uid="{00000000-0005-0000-0000-0000A9050000}"/>
    <cellStyle name="40% - Énfasis1 13 3" xfId="855" xr:uid="{00000000-0005-0000-0000-0000AA050000}"/>
    <cellStyle name="40% - Énfasis1 13 3 2" xfId="2499" xr:uid="{00000000-0005-0000-0000-0000AB050000}"/>
    <cellStyle name="40% - Énfasis1 13 4" xfId="1185" xr:uid="{00000000-0005-0000-0000-0000AC050000}"/>
    <cellStyle name="40% - Énfasis1 13 4 2" xfId="2829" xr:uid="{00000000-0005-0000-0000-0000AD050000}"/>
    <cellStyle name="40% - Énfasis1 13 5" xfId="1513" xr:uid="{00000000-0005-0000-0000-0000AE050000}"/>
    <cellStyle name="40% - Énfasis1 13 5 2" xfId="3157" xr:uid="{00000000-0005-0000-0000-0000AF050000}"/>
    <cellStyle name="40% - Énfasis1 13 6" xfId="1835" xr:uid="{00000000-0005-0000-0000-0000B0050000}"/>
    <cellStyle name="40% - Énfasis1 14" xfId="185" xr:uid="{00000000-0005-0000-0000-0000B1050000}"/>
    <cellStyle name="40% - Énfasis1 14 2" xfId="507" xr:uid="{00000000-0005-0000-0000-0000B2050000}"/>
    <cellStyle name="40% - Énfasis1 14 2 2" xfId="2151" xr:uid="{00000000-0005-0000-0000-0000B3050000}"/>
    <cellStyle name="40% - Énfasis1 14 3" xfId="849" xr:uid="{00000000-0005-0000-0000-0000B4050000}"/>
    <cellStyle name="40% - Énfasis1 14 3 2" xfId="2493" xr:uid="{00000000-0005-0000-0000-0000B5050000}"/>
    <cellStyle name="40% - Énfasis1 14 4" xfId="1179" xr:uid="{00000000-0005-0000-0000-0000B6050000}"/>
    <cellStyle name="40% - Énfasis1 14 4 2" xfId="2823" xr:uid="{00000000-0005-0000-0000-0000B7050000}"/>
    <cellStyle name="40% - Énfasis1 14 5" xfId="1507" xr:uid="{00000000-0005-0000-0000-0000B8050000}"/>
    <cellStyle name="40% - Énfasis1 14 5 2" xfId="3151" xr:uid="{00000000-0005-0000-0000-0000B9050000}"/>
    <cellStyle name="40% - Énfasis1 14 6" xfId="1829" xr:uid="{00000000-0005-0000-0000-0000BA050000}"/>
    <cellStyle name="40% - Énfasis1 15" xfId="232" xr:uid="{00000000-0005-0000-0000-0000BB050000}"/>
    <cellStyle name="40% - Énfasis1 15 2" xfId="554" xr:uid="{00000000-0005-0000-0000-0000BC050000}"/>
    <cellStyle name="40% - Énfasis1 15 2 2" xfId="2198" xr:uid="{00000000-0005-0000-0000-0000BD050000}"/>
    <cellStyle name="40% - Énfasis1 15 3" xfId="896" xr:uid="{00000000-0005-0000-0000-0000BE050000}"/>
    <cellStyle name="40% - Énfasis1 15 3 2" xfId="2540" xr:uid="{00000000-0005-0000-0000-0000BF050000}"/>
    <cellStyle name="40% - Énfasis1 15 4" xfId="1226" xr:uid="{00000000-0005-0000-0000-0000C0050000}"/>
    <cellStyle name="40% - Énfasis1 15 4 2" xfId="2870" xr:uid="{00000000-0005-0000-0000-0000C1050000}"/>
    <cellStyle name="40% - Énfasis1 15 5" xfId="1554" xr:uid="{00000000-0005-0000-0000-0000C2050000}"/>
    <cellStyle name="40% - Énfasis1 15 5 2" xfId="3198" xr:uid="{00000000-0005-0000-0000-0000C3050000}"/>
    <cellStyle name="40% - Énfasis1 15 6" xfId="1876" xr:uid="{00000000-0005-0000-0000-0000C4050000}"/>
    <cellStyle name="40% - Énfasis1 16" xfId="228" xr:uid="{00000000-0005-0000-0000-0000C5050000}"/>
    <cellStyle name="40% - Énfasis1 16 2" xfId="550" xr:uid="{00000000-0005-0000-0000-0000C6050000}"/>
    <cellStyle name="40% - Énfasis1 16 2 2" xfId="2194" xr:uid="{00000000-0005-0000-0000-0000C7050000}"/>
    <cellStyle name="40% - Énfasis1 16 3" xfId="892" xr:uid="{00000000-0005-0000-0000-0000C8050000}"/>
    <cellStyle name="40% - Énfasis1 16 3 2" xfId="2536" xr:uid="{00000000-0005-0000-0000-0000C9050000}"/>
    <cellStyle name="40% - Énfasis1 16 4" xfId="1222" xr:uid="{00000000-0005-0000-0000-0000CA050000}"/>
    <cellStyle name="40% - Énfasis1 16 4 2" xfId="2866" xr:uid="{00000000-0005-0000-0000-0000CB050000}"/>
    <cellStyle name="40% - Énfasis1 16 5" xfId="1550" xr:uid="{00000000-0005-0000-0000-0000CC050000}"/>
    <cellStyle name="40% - Énfasis1 16 5 2" xfId="3194" xr:uid="{00000000-0005-0000-0000-0000CD050000}"/>
    <cellStyle name="40% - Énfasis1 16 6" xfId="1872" xr:uid="{00000000-0005-0000-0000-0000CE050000}"/>
    <cellStyle name="40% - Énfasis1 17" xfId="227" xr:uid="{00000000-0005-0000-0000-0000CF050000}"/>
    <cellStyle name="40% - Énfasis1 17 2" xfId="549" xr:uid="{00000000-0005-0000-0000-0000D0050000}"/>
    <cellStyle name="40% - Énfasis1 17 2 2" xfId="2193" xr:uid="{00000000-0005-0000-0000-0000D1050000}"/>
    <cellStyle name="40% - Énfasis1 17 3" xfId="891" xr:uid="{00000000-0005-0000-0000-0000D2050000}"/>
    <cellStyle name="40% - Énfasis1 17 3 2" xfId="2535" xr:uid="{00000000-0005-0000-0000-0000D3050000}"/>
    <cellStyle name="40% - Énfasis1 17 4" xfId="1221" xr:uid="{00000000-0005-0000-0000-0000D4050000}"/>
    <cellStyle name="40% - Énfasis1 17 4 2" xfId="2865" xr:uid="{00000000-0005-0000-0000-0000D5050000}"/>
    <cellStyle name="40% - Énfasis1 17 5" xfId="1549" xr:uid="{00000000-0005-0000-0000-0000D6050000}"/>
    <cellStyle name="40% - Énfasis1 17 5 2" xfId="3193" xr:uid="{00000000-0005-0000-0000-0000D7050000}"/>
    <cellStyle name="40% - Énfasis1 17 6" xfId="1871" xr:uid="{00000000-0005-0000-0000-0000D8050000}"/>
    <cellStyle name="40% - Énfasis1 18" xfId="253" xr:uid="{00000000-0005-0000-0000-0000D9050000}"/>
    <cellStyle name="40% - Énfasis1 18 2" xfId="575" xr:uid="{00000000-0005-0000-0000-0000DA050000}"/>
    <cellStyle name="40% - Énfasis1 18 2 2" xfId="2219" xr:uid="{00000000-0005-0000-0000-0000DB050000}"/>
    <cellStyle name="40% - Énfasis1 18 3" xfId="917" xr:uid="{00000000-0005-0000-0000-0000DC050000}"/>
    <cellStyle name="40% - Énfasis1 18 3 2" xfId="2561" xr:uid="{00000000-0005-0000-0000-0000DD050000}"/>
    <cellStyle name="40% - Énfasis1 18 4" xfId="1247" xr:uid="{00000000-0005-0000-0000-0000DE050000}"/>
    <cellStyle name="40% - Énfasis1 18 4 2" xfId="2891" xr:uid="{00000000-0005-0000-0000-0000DF050000}"/>
    <cellStyle name="40% - Énfasis1 18 5" xfId="1575" xr:uid="{00000000-0005-0000-0000-0000E0050000}"/>
    <cellStyle name="40% - Énfasis1 18 5 2" xfId="3219" xr:uid="{00000000-0005-0000-0000-0000E1050000}"/>
    <cellStyle name="40% - Énfasis1 18 6" xfId="1897" xr:uid="{00000000-0005-0000-0000-0000E2050000}"/>
    <cellStyle name="40% - Énfasis1 19" xfId="288" xr:uid="{00000000-0005-0000-0000-0000E3050000}"/>
    <cellStyle name="40% - Énfasis1 19 2" xfId="610" xr:uid="{00000000-0005-0000-0000-0000E4050000}"/>
    <cellStyle name="40% - Énfasis1 19 2 2" xfId="2254" xr:uid="{00000000-0005-0000-0000-0000E5050000}"/>
    <cellStyle name="40% - Énfasis1 19 3" xfId="952" xr:uid="{00000000-0005-0000-0000-0000E6050000}"/>
    <cellStyle name="40% - Énfasis1 19 3 2" xfId="2596" xr:uid="{00000000-0005-0000-0000-0000E7050000}"/>
    <cellStyle name="40% - Énfasis1 19 4" xfId="1282" xr:uid="{00000000-0005-0000-0000-0000E8050000}"/>
    <cellStyle name="40% - Énfasis1 19 4 2" xfId="2926" xr:uid="{00000000-0005-0000-0000-0000E9050000}"/>
    <cellStyle name="40% - Énfasis1 19 5" xfId="1610" xr:uid="{00000000-0005-0000-0000-0000EA050000}"/>
    <cellStyle name="40% - Énfasis1 19 5 2" xfId="3254" xr:uid="{00000000-0005-0000-0000-0000EB050000}"/>
    <cellStyle name="40% - Énfasis1 19 6" xfId="1932" xr:uid="{00000000-0005-0000-0000-0000EC050000}"/>
    <cellStyle name="40% - Énfasis1 2" xfId="50" xr:uid="{00000000-0005-0000-0000-0000ED050000}"/>
    <cellStyle name="40% - Énfasis1 2 2" xfId="366" xr:uid="{00000000-0005-0000-0000-0000EE050000}"/>
    <cellStyle name="40% - Énfasis1 2 2 2" xfId="716" xr:uid="{00000000-0005-0000-0000-0000EF050000}"/>
    <cellStyle name="40% - Énfasis1 2 2 2 2" xfId="2360" xr:uid="{00000000-0005-0000-0000-0000F0050000}"/>
    <cellStyle name="40% - Énfasis1 2 2 3" xfId="1046" xr:uid="{00000000-0005-0000-0000-0000F1050000}"/>
    <cellStyle name="40% - Énfasis1 2 2 3 2" xfId="2690" xr:uid="{00000000-0005-0000-0000-0000F2050000}"/>
    <cellStyle name="40% - Énfasis1 2 2 4" xfId="1374" xr:uid="{00000000-0005-0000-0000-0000F3050000}"/>
    <cellStyle name="40% - Énfasis1 2 2 4 2" xfId="3018" xr:uid="{00000000-0005-0000-0000-0000F4050000}"/>
    <cellStyle name="40% - Énfasis1 2 2 5" xfId="2010" xr:uid="{00000000-0005-0000-0000-0000F5050000}"/>
    <cellStyle name="40% - Énfasis1 2 3" xfId="696" xr:uid="{00000000-0005-0000-0000-0000F6050000}"/>
    <cellStyle name="40% - Énfasis1 2 3 2" xfId="2340" xr:uid="{00000000-0005-0000-0000-0000F7050000}"/>
    <cellStyle name="40% - Énfasis1 2 4" xfId="1026" xr:uid="{00000000-0005-0000-0000-0000F8050000}"/>
    <cellStyle name="40% - Énfasis1 2 4 2" xfId="2670" xr:uid="{00000000-0005-0000-0000-0000F9050000}"/>
    <cellStyle name="40% - Énfasis1 2 5" xfId="1354" xr:uid="{00000000-0005-0000-0000-0000FA050000}"/>
    <cellStyle name="40% - Énfasis1 2 5 2" xfId="2998" xr:uid="{00000000-0005-0000-0000-0000FB050000}"/>
    <cellStyle name="40% - Énfasis1 2 6" xfId="1694" xr:uid="{00000000-0005-0000-0000-0000FC050000}"/>
    <cellStyle name="40% - Énfasis1 20" xfId="283" xr:uid="{00000000-0005-0000-0000-0000FD050000}"/>
    <cellStyle name="40% - Énfasis1 20 2" xfId="605" xr:uid="{00000000-0005-0000-0000-0000FE050000}"/>
    <cellStyle name="40% - Énfasis1 20 2 2" xfId="2249" xr:uid="{00000000-0005-0000-0000-0000FF050000}"/>
    <cellStyle name="40% - Énfasis1 20 3" xfId="947" xr:uid="{00000000-0005-0000-0000-000000060000}"/>
    <cellStyle name="40% - Énfasis1 20 3 2" xfId="2591" xr:uid="{00000000-0005-0000-0000-000001060000}"/>
    <cellStyle name="40% - Énfasis1 20 4" xfId="1277" xr:uid="{00000000-0005-0000-0000-000002060000}"/>
    <cellStyle name="40% - Énfasis1 20 4 2" xfId="2921" xr:uid="{00000000-0005-0000-0000-000003060000}"/>
    <cellStyle name="40% - Énfasis1 20 5" xfId="1605" xr:uid="{00000000-0005-0000-0000-000004060000}"/>
    <cellStyle name="40% - Énfasis1 20 5 2" xfId="3249" xr:uid="{00000000-0005-0000-0000-000005060000}"/>
    <cellStyle name="40% - Énfasis1 20 6" xfId="1927" xr:uid="{00000000-0005-0000-0000-000006060000}"/>
    <cellStyle name="40% - Énfasis1 21" xfId="303" xr:uid="{00000000-0005-0000-0000-000007060000}"/>
    <cellStyle name="40% - Énfasis1 21 2" xfId="625" xr:uid="{00000000-0005-0000-0000-000008060000}"/>
    <cellStyle name="40% - Énfasis1 21 2 2" xfId="2269" xr:uid="{00000000-0005-0000-0000-000009060000}"/>
    <cellStyle name="40% - Énfasis1 21 3" xfId="967" xr:uid="{00000000-0005-0000-0000-00000A060000}"/>
    <cellStyle name="40% - Énfasis1 21 3 2" xfId="2611" xr:uid="{00000000-0005-0000-0000-00000B060000}"/>
    <cellStyle name="40% - Énfasis1 21 4" xfId="1297" xr:uid="{00000000-0005-0000-0000-00000C060000}"/>
    <cellStyle name="40% - Énfasis1 21 4 2" xfId="2941" xr:uid="{00000000-0005-0000-0000-00000D060000}"/>
    <cellStyle name="40% - Énfasis1 21 5" xfId="1625" xr:uid="{00000000-0005-0000-0000-00000E060000}"/>
    <cellStyle name="40% - Énfasis1 21 5 2" xfId="3269" xr:uid="{00000000-0005-0000-0000-00000F060000}"/>
    <cellStyle name="40% - Énfasis1 21 6" xfId="1947" xr:uid="{00000000-0005-0000-0000-000010060000}"/>
    <cellStyle name="40% - Énfasis1 22" xfId="314" xr:uid="{00000000-0005-0000-0000-000011060000}"/>
    <cellStyle name="40% - Énfasis1 22 2" xfId="636" xr:uid="{00000000-0005-0000-0000-000012060000}"/>
    <cellStyle name="40% - Énfasis1 22 2 2" xfId="2280" xr:uid="{00000000-0005-0000-0000-000013060000}"/>
    <cellStyle name="40% - Énfasis1 22 3" xfId="978" xr:uid="{00000000-0005-0000-0000-000014060000}"/>
    <cellStyle name="40% - Énfasis1 22 3 2" xfId="2622" xr:uid="{00000000-0005-0000-0000-000015060000}"/>
    <cellStyle name="40% - Énfasis1 22 4" xfId="1308" xr:uid="{00000000-0005-0000-0000-000016060000}"/>
    <cellStyle name="40% - Énfasis1 22 4 2" xfId="2952" xr:uid="{00000000-0005-0000-0000-000017060000}"/>
    <cellStyle name="40% - Énfasis1 22 5" xfId="1636" xr:uid="{00000000-0005-0000-0000-000018060000}"/>
    <cellStyle name="40% - Énfasis1 22 5 2" xfId="3280" xr:uid="{00000000-0005-0000-0000-000019060000}"/>
    <cellStyle name="40% - Énfasis1 22 6" xfId="1958" xr:uid="{00000000-0005-0000-0000-00001A060000}"/>
    <cellStyle name="40% - Énfasis1 23" xfId="341" xr:uid="{00000000-0005-0000-0000-00001B060000}"/>
    <cellStyle name="40% - Énfasis1 23 2" xfId="660" xr:uid="{00000000-0005-0000-0000-00001C060000}"/>
    <cellStyle name="40% - Énfasis1 23 2 2" xfId="2304" xr:uid="{00000000-0005-0000-0000-00001D060000}"/>
    <cellStyle name="40% - Énfasis1 23 3" xfId="1002" xr:uid="{00000000-0005-0000-0000-00001E060000}"/>
    <cellStyle name="40% - Énfasis1 23 3 2" xfId="2646" xr:uid="{00000000-0005-0000-0000-00001F060000}"/>
    <cellStyle name="40% - Énfasis1 23 4" xfId="1332" xr:uid="{00000000-0005-0000-0000-000020060000}"/>
    <cellStyle name="40% - Énfasis1 23 4 2" xfId="2976" xr:uid="{00000000-0005-0000-0000-000021060000}"/>
    <cellStyle name="40% - Énfasis1 23 5" xfId="1660" xr:uid="{00000000-0005-0000-0000-000022060000}"/>
    <cellStyle name="40% - Énfasis1 23 5 2" xfId="3304" xr:uid="{00000000-0005-0000-0000-000023060000}"/>
    <cellStyle name="40% - Énfasis1 23 6" xfId="1985" xr:uid="{00000000-0005-0000-0000-000024060000}"/>
    <cellStyle name="40% - Énfasis1 24" xfId="339" xr:uid="{00000000-0005-0000-0000-000025060000}"/>
    <cellStyle name="40% - Énfasis1 24 2" xfId="1983" xr:uid="{00000000-0005-0000-0000-000026060000}"/>
    <cellStyle name="40% - Énfasis1 25" xfId="676" xr:uid="{00000000-0005-0000-0000-000027060000}"/>
    <cellStyle name="40% - Énfasis1 25 2" xfId="2320" xr:uid="{00000000-0005-0000-0000-000028060000}"/>
    <cellStyle name="40% - Énfasis1 26" xfId="673" xr:uid="{00000000-0005-0000-0000-000029060000}"/>
    <cellStyle name="40% - Énfasis1 26 2" xfId="2317" xr:uid="{00000000-0005-0000-0000-00002A060000}"/>
    <cellStyle name="40% - Énfasis1 27" xfId="686" xr:uid="{00000000-0005-0000-0000-00002B060000}"/>
    <cellStyle name="40% - Énfasis1 27 2" xfId="2330" xr:uid="{00000000-0005-0000-0000-00002C060000}"/>
    <cellStyle name="40% - Énfasis1 28" xfId="1674" xr:uid="{00000000-0005-0000-0000-00002D060000}"/>
    <cellStyle name="40% - Énfasis1 3" xfId="45" xr:uid="{00000000-0005-0000-0000-00002E060000}"/>
    <cellStyle name="40% - Énfasis1 3 2" xfId="381" xr:uid="{00000000-0005-0000-0000-00002F060000}"/>
    <cellStyle name="40% - Énfasis1 3 2 2" xfId="2025" xr:uid="{00000000-0005-0000-0000-000030060000}"/>
    <cellStyle name="40% - Énfasis1 3 3" xfId="711" xr:uid="{00000000-0005-0000-0000-000031060000}"/>
    <cellStyle name="40% - Énfasis1 3 3 2" xfId="2355" xr:uid="{00000000-0005-0000-0000-000032060000}"/>
    <cellStyle name="40% - Énfasis1 3 4" xfId="1041" xr:uid="{00000000-0005-0000-0000-000033060000}"/>
    <cellStyle name="40% - Énfasis1 3 4 2" xfId="2685" xr:uid="{00000000-0005-0000-0000-000034060000}"/>
    <cellStyle name="40% - Énfasis1 3 5" xfId="1369" xr:uid="{00000000-0005-0000-0000-000035060000}"/>
    <cellStyle name="40% - Énfasis1 3 5 2" xfId="3013" xr:uid="{00000000-0005-0000-0000-000036060000}"/>
    <cellStyle name="40% - Énfasis1 3 6" xfId="1689" xr:uid="{00000000-0005-0000-0000-000037060000}"/>
    <cellStyle name="40% - Énfasis1 4" xfId="68" xr:uid="{00000000-0005-0000-0000-000038060000}"/>
    <cellStyle name="40% - Énfasis1 4 2" xfId="394" xr:uid="{00000000-0005-0000-0000-000039060000}"/>
    <cellStyle name="40% - Énfasis1 4 2 2" xfId="2038" xr:uid="{00000000-0005-0000-0000-00003A060000}"/>
    <cellStyle name="40% - Énfasis1 4 3" xfId="734" xr:uid="{00000000-0005-0000-0000-00003B060000}"/>
    <cellStyle name="40% - Énfasis1 4 3 2" xfId="2378" xr:uid="{00000000-0005-0000-0000-00003C060000}"/>
    <cellStyle name="40% - Énfasis1 4 4" xfId="1064" xr:uid="{00000000-0005-0000-0000-00003D060000}"/>
    <cellStyle name="40% - Énfasis1 4 4 2" xfId="2708" xr:uid="{00000000-0005-0000-0000-00003E060000}"/>
    <cellStyle name="40% - Énfasis1 4 5" xfId="1392" xr:uid="{00000000-0005-0000-0000-00003F060000}"/>
    <cellStyle name="40% - Énfasis1 4 5 2" xfId="3036" xr:uid="{00000000-0005-0000-0000-000040060000}"/>
    <cellStyle name="40% - Énfasis1 4 6" xfId="1712" xr:uid="{00000000-0005-0000-0000-000041060000}"/>
    <cellStyle name="40% - Énfasis1 5" xfId="82" xr:uid="{00000000-0005-0000-0000-000042060000}"/>
    <cellStyle name="40% - Énfasis1 5 2" xfId="404" xr:uid="{00000000-0005-0000-0000-000043060000}"/>
    <cellStyle name="40% - Énfasis1 5 2 2" xfId="2048" xr:uid="{00000000-0005-0000-0000-000044060000}"/>
    <cellStyle name="40% - Énfasis1 5 3" xfId="746" xr:uid="{00000000-0005-0000-0000-000045060000}"/>
    <cellStyle name="40% - Énfasis1 5 3 2" xfId="2390" xr:uid="{00000000-0005-0000-0000-000046060000}"/>
    <cellStyle name="40% - Énfasis1 5 4" xfId="1076" xr:uid="{00000000-0005-0000-0000-000047060000}"/>
    <cellStyle name="40% - Énfasis1 5 4 2" xfId="2720" xr:uid="{00000000-0005-0000-0000-000048060000}"/>
    <cellStyle name="40% - Énfasis1 5 5" xfId="1404" xr:uid="{00000000-0005-0000-0000-000049060000}"/>
    <cellStyle name="40% - Énfasis1 5 5 2" xfId="3048" xr:uid="{00000000-0005-0000-0000-00004A060000}"/>
    <cellStyle name="40% - Énfasis1 5 6" xfId="1726" xr:uid="{00000000-0005-0000-0000-00004B060000}"/>
    <cellStyle name="40% - Énfasis1 6" xfId="96" xr:uid="{00000000-0005-0000-0000-00004C060000}"/>
    <cellStyle name="40% - Énfasis1 6 2" xfId="418" xr:uid="{00000000-0005-0000-0000-00004D060000}"/>
    <cellStyle name="40% - Énfasis1 6 2 2" xfId="2062" xr:uid="{00000000-0005-0000-0000-00004E060000}"/>
    <cellStyle name="40% - Énfasis1 6 3" xfId="760" xr:uid="{00000000-0005-0000-0000-00004F060000}"/>
    <cellStyle name="40% - Énfasis1 6 3 2" xfId="2404" xr:uid="{00000000-0005-0000-0000-000050060000}"/>
    <cellStyle name="40% - Énfasis1 6 4" xfId="1090" xr:uid="{00000000-0005-0000-0000-000051060000}"/>
    <cellStyle name="40% - Énfasis1 6 4 2" xfId="2734" xr:uid="{00000000-0005-0000-0000-000052060000}"/>
    <cellStyle name="40% - Énfasis1 6 5" xfId="1418" xr:uid="{00000000-0005-0000-0000-000053060000}"/>
    <cellStyle name="40% - Énfasis1 6 5 2" xfId="3062" xr:uid="{00000000-0005-0000-0000-000054060000}"/>
    <cellStyle name="40% - Énfasis1 6 6" xfId="1740" xr:uid="{00000000-0005-0000-0000-000055060000}"/>
    <cellStyle name="40% - Énfasis1 7" xfId="110" xr:uid="{00000000-0005-0000-0000-000056060000}"/>
    <cellStyle name="40% - Énfasis1 7 2" xfId="432" xr:uid="{00000000-0005-0000-0000-000057060000}"/>
    <cellStyle name="40% - Énfasis1 7 2 2" xfId="2076" xr:uid="{00000000-0005-0000-0000-000058060000}"/>
    <cellStyle name="40% - Énfasis1 7 3" xfId="774" xr:uid="{00000000-0005-0000-0000-000059060000}"/>
    <cellStyle name="40% - Énfasis1 7 3 2" xfId="2418" xr:uid="{00000000-0005-0000-0000-00005A060000}"/>
    <cellStyle name="40% - Énfasis1 7 4" xfId="1104" xr:uid="{00000000-0005-0000-0000-00005B060000}"/>
    <cellStyle name="40% - Énfasis1 7 4 2" xfId="2748" xr:uid="{00000000-0005-0000-0000-00005C060000}"/>
    <cellStyle name="40% - Énfasis1 7 5" xfId="1432" xr:uid="{00000000-0005-0000-0000-00005D060000}"/>
    <cellStyle name="40% - Énfasis1 7 5 2" xfId="3076" xr:uid="{00000000-0005-0000-0000-00005E060000}"/>
    <cellStyle name="40% - Énfasis1 7 6" xfId="1754" xr:uid="{00000000-0005-0000-0000-00005F060000}"/>
    <cellStyle name="40% - Énfasis1 8" xfId="124" xr:uid="{00000000-0005-0000-0000-000060060000}"/>
    <cellStyle name="40% - Énfasis1 8 2" xfId="446" xr:uid="{00000000-0005-0000-0000-000061060000}"/>
    <cellStyle name="40% - Énfasis1 8 2 2" xfId="2090" xr:uid="{00000000-0005-0000-0000-000062060000}"/>
    <cellStyle name="40% - Énfasis1 8 3" xfId="788" xr:uid="{00000000-0005-0000-0000-000063060000}"/>
    <cellStyle name="40% - Énfasis1 8 3 2" xfId="2432" xr:uid="{00000000-0005-0000-0000-000064060000}"/>
    <cellStyle name="40% - Énfasis1 8 4" xfId="1118" xr:uid="{00000000-0005-0000-0000-000065060000}"/>
    <cellStyle name="40% - Énfasis1 8 4 2" xfId="2762" xr:uid="{00000000-0005-0000-0000-000066060000}"/>
    <cellStyle name="40% - Énfasis1 8 5" xfId="1446" xr:uid="{00000000-0005-0000-0000-000067060000}"/>
    <cellStyle name="40% - Énfasis1 8 5 2" xfId="3090" xr:uid="{00000000-0005-0000-0000-000068060000}"/>
    <cellStyle name="40% - Énfasis1 8 6" xfId="1768" xr:uid="{00000000-0005-0000-0000-000069060000}"/>
    <cellStyle name="40% - Énfasis1 9" xfId="138" xr:uid="{00000000-0005-0000-0000-00006A060000}"/>
    <cellStyle name="40% - Énfasis1 9 2" xfId="460" xr:uid="{00000000-0005-0000-0000-00006B060000}"/>
    <cellStyle name="40% - Énfasis1 9 2 2" xfId="2104" xr:uid="{00000000-0005-0000-0000-00006C060000}"/>
    <cellStyle name="40% - Énfasis1 9 3" xfId="802" xr:uid="{00000000-0005-0000-0000-00006D060000}"/>
    <cellStyle name="40% - Énfasis1 9 3 2" xfId="2446" xr:uid="{00000000-0005-0000-0000-00006E060000}"/>
    <cellStyle name="40% - Énfasis1 9 4" xfId="1132" xr:uid="{00000000-0005-0000-0000-00006F060000}"/>
    <cellStyle name="40% - Énfasis1 9 4 2" xfId="2776" xr:uid="{00000000-0005-0000-0000-000070060000}"/>
    <cellStyle name="40% - Énfasis1 9 5" xfId="1460" xr:uid="{00000000-0005-0000-0000-000071060000}"/>
    <cellStyle name="40% - Énfasis1 9 5 2" xfId="3104" xr:uid="{00000000-0005-0000-0000-000072060000}"/>
    <cellStyle name="40% - Énfasis1 9 6" xfId="1782" xr:uid="{00000000-0005-0000-0000-000073060000}"/>
    <cellStyle name="40% - Énfasis2" xfId="23" builtinId="35" customBuiltin="1"/>
    <cellStyle name="40% - Énfasis2 10" xfId="169" xr:uid="{00000000-0005-0000-0000-000075060000}"/>
    <cellStyle name="40% - Énfasis2 10 2" xfId="491" xr:uid="{00000000-0005-0000-0000-000076060000}"/>
    <cellStyle name="40% - Énfasis2 10 2 2" xfId="2135" xr:uid="{00000000-0005-0000-0000-000077060000}"/>
    <cellStyle name="40% - Énfasis2 10 3" xfId="833" xr:uid="{00000000-0005-0000-0000-000078060000}"/>
    <cellStyle name="40% - Énfasis2 10 3 2" xfId="2477" xr:uid="{00000000-0005-0000-0000-000079060000}"/>
    <cellStyle name="40% - Énfasis2 10 4" xfId="1163" xr:uid="{00000000-0005-0000-0000-00007A060000}"/>
    <cellStyle name="40% - Énfasis2 10 4 2" xfId="2807" xr:uid="{00000000-0005-0000-0000-00007B060000}"/>
    <cellStyle name="40% - Énfasis2 10 5" xfId="1491" xr:uid="{00000000-0005-0000-0000-00007C060000}"/>
    <cellStyle name="40% - Énfasis2 10 5 2" xfId="3135" xr:uid="{00000000-0005-0000-0000-00007D060000}"/>
    <cellStyle name="40% - Énfasis2 10 6" xfId="1813" xr:uid="{00000000-0005-0000-0000-00007E060000}"/>
    <cellStyle name="40% - Énfasis2 11" xfId="182" xr:uid="{00000000-0005-0000-0000-00007F060000}"/>
    <cellStyle name="40% - Énfasis2 11 2" xfId="504" xr:uid="{00000000-0005-0000-0000-000080060000}"/>
    <cellStyle name="40% - Énfasis2 11 2 2" xfId="2148" xr:uid="{00000000-0005-0000-0000-000081060000}"/>
    <cellStyle name="40% - Énfasis2 11 3" xfId="846" xr:uid="{00000000-0005-0000-0000-000082060000}"/>
    <cellStyle name="40% - Énfasis2 11 3 2" xfId="2490" xr:uid="{00000000-0005-0000-0000-000083060000}"/>
    <cellStyle name="40% - Énfasis2 11 4" xfId="1176" xr:uid="{00000000-0005-0000-0000-000084060000}"/>
    <cellStyle name="40% - Énfasis2 11 4 2" xfId="2820" xr:uid="{00000000-0005-0000-0000-000085060000}"/>
    <cellStyle name="40% - Énfasis2 11 5" xfId="1504" xr:uid="{00000000-0005-0000-0000-000086060000}"/>
    <cellStyle name="40% - Énfasis2 11 5 2" xfId="3148" xr:uid="{00000000-0005-0000-0000-000087060000}"/>
    <cellStyle name="40% - Énfasis2 11 6" xfId="1826" xr:uid="{00000000-0005-0000-0000-000088060000}"/>
    <cellStyle name="40% - Énfasis2 12" xfId="194" xr:uid="{00000000-0005-0000-0000-000089060000}"/>
    <cellStyle name="40% - Énfasis2 12 2" xfId="516" xr:uid="{00000000-0005-0000-0000-00008A060000}"/>
    <cellStyle name="40% - Énfasis2 12 2 2" xfId="2160" xr:uid="{00000000-0005-0000-0000-00008B060000}"/>
    <cellStyle name="40% - Énfasis2 12 3" xfId="858" xr:uid="{00000000-0005-0000-0000-00008C060000}"/>
    <cellStyle name="40% - Énfasis2 12 3 2" xfId="2502" xr:uid="{00000000-0005-0000-0000-00008D060000}"/>
    <cellStyle name="40% - Énfasis2 12 4" xfId="1188" xr:uid="{00000000-0005-0000-0000-00008E060000}"/>
    <cellStyle name="40% - Énfasis2 12 4 2" xfId="2832" xr:uid="{00000000-0005-0000-0000-00008F060000}"/>
    <cellStyle name="40% - Énfasis2 12 5" xfId="1516" xr:uid="{00000000-0005-0000-0000-000090060000}"/>
    <cellStyle name="40% - Énfasis2 12 5 2" xfId="3160" xr:uid="{00000000-0005-0000-0000-000091060000}"/>
    <cellStyle name="40% - Énfasis2 12 6" xfId="1838" xr:uid="{00000000-0005-0000-0000-000092060000}"/>
    <cellStyle name="40% - Énfasis2 13" xfId="203" xr:uid="{00000000-0005-0000-0000-000093060000}"/>
    <cellStyle name="40% - Énfasis2 13 2" xfId="525" xr:uid="{00000000-0005-0000-0000-000094060000}"/>
    <cellStyle name="40% - Énfasis2 13 2 2" xfId="2169" xr:uid="{00000000-0005-0000-0000-000095060000}"/>
    <cellStyle name="40% - Énfasis2 13 3" xfId="867" xr:uid="{00000000-0005-0000-0000-000096060000}"/>
    <cellStyle name="40% - Énfasis2 13 3 2" xfId="2511" xr:uid="{00000000-0005-0000-0000-000097060000}"/>
    <cellStyle name="40% - Énfasis2 13 4" xfId="1197" xr:uid="{00000000-0005-0000-0000-000098060000}"/>
    <cellStyle name="40% - Énfasis2 13 4 2" xfId="2841" xr:uid="{00000000-0005-0000-0000-000099060000}"/>
    <cellStyle name="40% - Énfasis2 13 5" xfId="1525" xr:uid="{00000000-0005-0000-0000-00009A060000}"/>
    <cellStyle name="40% - Énfasis2 13 5 2" xfId="3169" xr:uid="{00000000-0005-0000-0000-00009B060000}"/>
    <cellStyle name="40% - Énfasis2 13 6" xfId="1847" xr:uid="{00000000-0005-0000-0000-00009C060000}"/>
    <cellStyle name="40% - Énfasis2 14" xfId="175" xr:uid="{00000000-0005-0000-0000-00009D060000}"/>
    <cellStyle name="40% - Énfasis2 14 2" xfId="497" xr:uid="{00000000-0005-0000-0000-00009E060000}"/>
    <cellStyle name="40% - Énfasis2 14 2 2" xfId="2141" xr:uid="{00000000-0005-0000-0000-00009F060000}"/>
    <cellStyle name="40% - Énfasis2 14 3" xfId="839" xr:uid="{00000000-0005-0000-0000-0000A0060000}"/>
    <cellStyle name="40% - Énfasis2 14 3 2" xfId="2483" xr:uid="{00000000-0005-0000-0000-0000A1060000}"/>
    <cellStyle name="40% - Énfasis2 14 4" xfId="1169" xr:uid="{00000000-0005-0000-0000-0000A2060000}"/>
    <cellStyle name="40% - Énfasis2 14 4 2" xfId="2813" xr:uid="{00000000-0005-0000-0000-0000A3060000}"/>
    <cellStyle name="40% - Énfasis2 14 5" xfId="1497" xr:uid="{00000000-0005-0000-0000-0000A4060000}"/>
    <cellStyle name="40% - Énfasis2 14 5 2" xfId="3141" xr:uid="{00000000-0005-0000-0000-0000A5060000}"/>
    <cellStyle name="40% - Énfasis2 14 6" xfId="1819" xr:uid="{00000000-0005-0000-0000-0000A6060000}"/>
    <cellStyle name="40% - Énfasis2 15" xfId="234" xr:uid="{00000000-0005-0000-0000-0000A7060000}"/>
    <cellStyle name="40% - Énfasis2 15 2" xfId="556" xr:uid="{00000000-0005-0000-0000-0000A8060000}"/>
    <cellStyle name="40% - Énfasis2 15 2 2" xfId="2200" xr:uid="{00000000-0005-0000-0000-0000A9060000}"/>
    <cellStyle name="40% - Énfasis2 15 3" xfId="898" xr:uid="{00000000-0005-0000-0000-0000AA060000}"/>
    <cellStyle name="40% - Énfasis2 15 3 2" xfId="2542" xr:uid="{00000000-0005-0000-0000-0000AB060000}"/>
    <cellStyle name="40% - Énfasis2 15 4" xfId="1228" xr:uid="{00000000-0005-0000-0000-0000AC060000}"/>
    <cellStyle name="40% - Énfasis2 15 4 2" xfId="2872" xr:uid="{00000000-0005-0000-0000-0000AD060000}"/>
    <cellStyle name="40% - Énfasis2 15 5" xfId="1556" xr:uid="{00000000-0005-0000-0000-0000AE060000}"/>
    <cellStyle name="40% - Énfasis2 15 5 2" xfId="3200" xr:uid="{00000000-0005-0000-0000-0000AF060000}"/>
    <cellStyle name="40% - Énfasis2 15 6" xfId="1878" xr:uid="{00000000-0005-0000-0000-0000B0060000}"/>
    <cellStyle name="40% - Énfasis2 16" xfId="247" xr:uid="{00000000-0005-0000-0000-0000B1060000}"/>
    <cellStyle name="40% - Énfasis2 16 2" xfId="569" xr:uid="{00000000-0005-0000-0000-0000B2060000}"/>
    <cellStyle name="40% - Énfasis2 16 2 2" xfId="2213" xr:uid="{00000000-0005-0000-0000-0000B3060000}"/>
    <cellStyle name="40% - Énfasis2 16 3" xfId="911" xr:uid="{00000000-0005-0000-0000-0000B4060000}"/>
    <cellStyle name="40% - Énfasis2 16 3 2" xfId="2555" xr:uid="{00000000-0005-0000-0000-0000B5060000}"/>
    <cellStyle name="40% - Énfasis2 16 4" xfId="1241" xr:uid="{00000000-0005-0000-0000-0000B6060000}"/>
    <cellStyle name="40% - Énfasis2 16 4 2" xfId="2885" xr:uid="{00000000-0005-0000-0000-0000B7060000}"/>
    <cellStyle name="40% - Énfasis2 16 5" xfId="1569" xr:uid="{00000000-0005-0000-0000-0000B8060000}"/>
    <cellStyle name="40% - Énfasis2 16 5 2" xfId="3213" xr:uid="{00000000-0005-0000-0000-0000B9060000}"/>
    <cellStyle name="40% - Énfasis2 16 6" xfId="1891" xr:uid="{00000000-0005-0000-0000-0000BA060000}"/>
    <cellStyle name="40% - Énfasis2 17" xfId="252" xr:uid="{00000000-0005-0000-0000-0000BB060000}"/>
    <cellStyle name="40% - Énfasis2 17 2" xfId="574" xr:uid="{00000000-0005-0000-0000-0000BC060000}"/>
    <cellStyle name="40% - Énfasis2 17 2 2" xfId="2218" xr:uid="{00000000-0005-0000-0000-0000BD060000}"/>
    <cellStyle name="40% - Énfasis2 17 3" xfId="916" xr:uid="{00000000-0005-0000-0000-0000BE060000}"/>
    <cellStyle name="40% - Énfasis2 17 3 2" xfId="2560" xr:uid="{00000000-0005-0000-0000-0000BF060000}"/>
    <cellStyle name="40% - Énfasis2 17 4" xfId="1246" xr:uid="{00000000-0005-0000-0000-0000C0060000}"/>
    <cellStyle name="40% - Énfasis2 17 4 2" xfId="2890" xr:uid="{00000000-0005-0000-0000-0000C1060000}"/>
    <cellStyle name="40% - Énfasis2 17 5" xfId="1574" xr:uid="{00000000-0005-0000-0000-0000C2060000}"/>
    <cellStyle name="40% - Énfasis2 17 5 2" xfId="3218" xr:uid="{00000000-0005-0000-0000-0000C3060000}"/>
    <cellStyle name="40% - Énfasis2 17 6" xfId="1896" xr:uid="{00000000-0005-0000-0000-0000C4060000}"/>
    <cellStyle name="40% - Énfasis2 18" xfId="264" xr:uid="{00000000-0005-0000-0000-0000C5060000}"/>
    <cellStyle name="40% - Énfasis2 18 2" xfId="586" xr:uid="{00000000-0005-0000-0000-0000C6060000}"/>
    <cellStyle name="40% - Énfasis2 18 2 2" xfId="2230" xr:uid="{00000000-0005-0000-0000-0000C7060000}"/>
    <cellStyle name="40% - Énfasis2 18 3" xfId="928" xr:uid="{00000000-0005-0000-0000-0000C8060000}"/>
    <cellStyle name="40% - Énfasis2 18 3 2" xfId="2572" xr:uid="{00000000-0005-0000-0000-0000C9060000}"/>
    <cellStyle name="40% - Énfasis2 18 4" xfId="1258" xr:uid="{00000000-0005-0000-0000-0000CA060000}"/>
    <cellStyle name="40% - Énfasis2 18 4 2" xfId="2902" xr:uid="{00000000-0005-0000-0000-0000CB060000}"/>
    <cellStyle name="40% - Énfasis2 18 5" xfId="1586" xr:uid="{00000000-0005-0000-0000-0000CC060000}"/>
    <cellStyle name="40% - Énfasis2 18 5 2" xfId="3230" xr:uid="{00000000-0005-0000-0000-0000CD060000}"/>
    <cellStyle name="40% - Énfasis2 18 6" xfId="1908" xr:uid="{00000000-0005-0000-0000-0000CE060000}"/>
    <cellStyle name="40% - Énfasis2 19" xfId="291" xr:uid="{00000000-0005-0000-0000-0000CF060000}"/>
    <cellStyle name="40% - Énfasis2 19 2" xfId="613" xr:uid="{00000000-0005-0000-0000-0000D0060000}"/>
    <cellStyle name="40% - Énfasis2 19 2 2" xfId="2257" xr:uid="{00000000-0005-0000-0000-0000D1060000}"/>
    <cellStyle name="40% - Énfasis2 19 3" xfId="955" xr:uid="{00000000-0005-0000-0000-0000D2060000}"/>
    <cellStyle name="40% - Énfasis2 19 3 2" xfId="2599" xr:uid="{00000000-0005-0000-0000-0000D3060000}"/>
    <cellStyle name="40% - Énfasis2 19 4" xfId="1285" xr:uid="{00000000-0005-0000-0000-0000D4060000}"/>
    <cellStyle name="40% - Énfasis2 19 4 2" xfId="2929" xr:uid="{00000000-0005-0000-0000-0000D5060000}"/>
    <cellStyle name="40% - Énfasis2 19 5" xfId="1613" xr:uid="{00000000-0005-0000-0000-0000D6060000}"/>
    <cellStyle name="40% - Énfasis2 19 5 2" xfId="3257" xr:uid="{00000000-0005-0000-0000-0000D7060000}"/>
    <cellStyle name="40% - Énfasis2 19 6" xfId="1935" xr:uid="{00000000-0005-0000-0000-0000D8060000}"/>
    <cellStyle name="40% - Énfasis2 2" xfId="54" xr:uid="{00000000-0005-0000-0000-0000D9060000}"/>
    <cellStyle name="40% - Énfasis2 2 2" xfId="368" xr:uid="{00000000-0005-0000-0000-0000DA060000}"/>
    <cellStyle name="40% - Énfasis2 2 2 2" xfId="720" xr:uid="{00000000-0005-0000-0000-0000DB060000}"/>
    <cellStyle name="40% - Énfasis2 2 2 2 2" xfId="2364" xr:uid="{00000000-0005-0000-0000-0000DC060000}"/>
    <cellStyle name="40% - Énfasis2 2 2 3" xfId="1050" xr:uid="{00000000-0005-0000-0000-0000DD060000}"/>
    <cellStyle name="40% - Énfasis2 2 2 3 2" xfId="2694" xr:uid="{00000000-0005-0000-0000-0000DE060000}"/>
    <cellStyle name="40% - Énfasis2 2 2 4" xfId="1378" xr:uid="{00000000-0005-0000-0000-0000DF060000}"/>
    <cellStyle name="40% - Énfasis2 2 2 4 2" xfId="3022" xr:uid="{00000000-0005-0000-0000-0000E0060000}"/>
    <cellStyle name="40% - Énfasis2 2 2 5" xfId="2012" xr:uid="{00000000-0005-0000-0000-0000E1060000}"/>
    <cellStyle name="40% - Énfasis2 2 3" xfId="698" xr:uid="{00000000-0005-0000-0000-0000E2060000}"/>
    <cellStyle name="40% - Énfasis2 2 3 2" xfId="2342" xr:uid="{00000000-0005-0000-0000-0000E3060000}"/>
    <cellStyle name="40% - Énfasis2 2 4" xfId="1028" xr:uid="{00000000-0005-0000-0000-0000E4060000}"/>
    <cellStyle name="40% - Énfasis2 2 4 2" xfId="2672" xr:uid="{00000000-0005-0000-0000-0000E5060000}"/>
    <cellStyle name="40% - Énfasis2 2 5" xfId="1356" xr:uid="{00000000-0005-0000-0000-0000E6060000}"/>
    <cellStyle name="40% - Énfasis2 2 5 2" xfId="3000" xr:uid="{00000000-0005-0000-0000-0000E7060000}"/>
    <cellStyle name="40% - Énfasis2 2 6" xfId="1698" xr:uid="{00000000-0005-0000-0000-0000E8060000}"/>
    <cellStyle name="40% - Énfasis2 20" xfId="306" xr:uid="{00000000-0005-0000-0000-0000E9060000}"/>
    <cellStyle name="40% - Énfasis2 20 2" xfId="628" xr:uid="{00000000-0005-0000-0000-0000EA060000}"/>
    <cellStyle name="40% - Énfasis2 20 2 2" xfId="2272" xr:uid="{00000000-0005-0000-0000-0000EB060000}"/>
    <cellStyle name="40% - Énfasis2 20 3" xfId="970" xr:uid="{00000000-0005-0000-0000-0000EC060000}"/>
    <cellStyle name="40% - Énfasis2 20 3 2" xfId="2614" xr:uid="{00000000-0005-0000-0000-0000ED060000}"/>
    <cellStyle name="40% - Énfasis2 20 4" xfId="1300" xr:uid="{00000000-0005-0000-0000-0000EE060000}"/>
    <cellStyle name="40% - Énfasis2 20 4 2" xfId="2944" xr:uid="{00000000-0005-0000-0000-0000EF060000}"/>
    <cellStyle name="40% - Énfasis2 20 5" xfId="1628" xr:uid="{00000000-0005-0000-0000-0000F0060000}"/>
    <cellStyle name="40% - Énfasis2 20 5 2" xfId="3272" xr:uid="{00000000-0005-0000-0000-0000F1060000}"/>
    <cellStyle name="40% - Énfasis2 20 6" xfId="1950" xr:uid="{00000000-0005-0000-0000-0000F2060000}"/>
    <cellStyle name="40% - Énfasis2 21" xfId="317" xr:uid="{00000000-0005-0000-0000-0000F3060000}"/>
    <cellStyle name="40% - Énfasis2 21 2" xfId="639" xr:uid="{00000000-0005-0000-0000-0000F4060000}"/>
    <cellStyle name="40% - Énfasis2 21 2 2" xfId="2283" xr:uid="{00000000-0005-0000-0000-0000F5060000}"/>
    <cellStyle name="40% - Énfasis2 21 3" xfId="981" xr:uid="{00000000-0005-0000-0000-0000F6060000}"/>
    <cellStyle name="40% - Énfasis2 21 3 2" xfId="2625" xr:uid="{00000000-0005-0000-0000-0000F7060000}"/>
    <cellStyle name="40% - Énfasis2 21 4" xfId="1311" xr:uid="{00000000-0005-0000-0000-0000F8060000}"/>
    <cellStyle name="40% - Énfasis2 21 4 2" xfId="2955" xr:uid="{00000000-0005-0000-0000-0000F9060000}"/>
    <cellStyle name="40% - Énfasis2 21 5" xfId="1639" xr:uid="{00000000-0005-0000-0000-0000FA060000}"/>
    <cellStyle name="40% - Énfasis2 21 5 2" xfId="3283" xr:uid="{00000000-0005-0000-0000-0000FB060000}"/>
    <cellStyle name="40% - Énfasis2 21 6" xfId="1961" xr:uid="{00000000-0005-0000-0000-0000FC060000}"/>
    <cellStyle name="40% - Énfasis2 22" xfId="326" xr:uid="{00000000-0005-0000-0000-0000FD060000}"/>
    <cellStyle name="40% - Énfasis2 22 2" xfId="648" xr:uid="{00000000-0005-0000-0000-0000FE060000}"/>
    <cellStyle name="40% - Énfasis2 22 2 2" xfId="2292" xr:uid="{00000000-0005-0000-0000-0000FF060000}"/>
    <cellStyle name="40% - Énfasis2 22 3" xfId="990" xr:uid="{00000000-0005-0000-0000-000000070000}"/>
    <cellStyle name="40% - Énfasis2 22 3 2" xfId="2634" xr:uid="{00000000-0005-0000-0000-000001070000}"/>
    <cellStyle name="40% - Énfasis2 22 4" xfId="1320" xr:uid="{00000000-0005-0000-0000-000002070000}"/>
    <cellStyle name="40% - Énfasis2 22 4 2" xfId="2964" xr:uid="{00000000-0005-0000-0000-000003070000}"/>
    <cellStyle name="40% - Énfasis2 22 5" xfId="1648" xr:uid="{00000000-0005-0000-0000-000004070000}"/>
    <cellStyle name="40% - Énfasis2 22 5 2" xfId="3292" xr:uid="{00000000-0005-0000-0000-000005070000}"/>
    <cellStyle name="40% - Énfasis2 22 6" xfId="1970" xr:uid="{00000000-0005-0000-0000-000006070000}"/>
    <cellStyle name="40% - Énfasis2 23" xfId="343" xr:uid="{00000000-0005-0000-0000-000007070000}"/>
    <cellStyle name="40% - Énfasis2 23 2" xfId="662" xr:uid="{00000000-0005-0000-0000-000008070000}"/>
    <cellStyle name="40% - Énfasis2 23 2 2" xfId="2306" xr:uid="{00000000-0005-0000-0000-000009070000}"/>
    <cellStyle name="40% - Énfasis2 23 3" xfId="1004" xr:uid="{00000000-0005-0000-0000-00000A070000}"/>
    <cellStyle name="40% - Énfasis2 23 3 2" xfId="2648" xr:uid="{00000000-0005-0000-0000-00000B070000}"/>
    <cellStyle name="40% - Énfasis2 23 4" xfId="1334" xr:uid="{00000000-0005-0000-0000-00000C070000}"/>
    <cellStyle name="40% - Énfasis2 23 4 2" xfId="2978" xr:uid="{00000000-0005-0000-0000-00000D070000}"/>
    <cellStyle name="40% - Énfasis2 23 5" xfId="1662" xr:uid="{00000000-0005-0000-0000-00000E070000}"/>
    <cellStyle name="40% - Énfasis2 23 5 2" xfId="3306" xr:uid="{00000000-0005-0000-0000-00000F070000}"/>
    <cellStyle name="40% - Énfasis2 23 6" xfId="1987" xr:uid="{00000000-0005-0000-0000-000010070000}"/>
    <cellStyle name="40% - Énfasis2 24" xfId="354" xr:uid="{00000000-0005-0000-0000-000011070000}"/>
    <cellStyle name="40% - Énfasis2 24 2" xfId="1998" xr:uid="{00000000-0005-0000-0000-000012070000}"/>
    <cellStyle name="40% - Énfasis2 25" xfId="679" xr:uid="{00000000-0005-0000-0000-000013070000}"/>
    <cellStyle name="40% - Énfasis2 25 2" xfId="2323" xr:uid="{00000000-0005-0000-0000-000014070000}"/>
    <cellStyle name="40% - Énfasis2 26" xfId="689" xr:uid="{00000000-0005-0000-0000-000015070000}"/>
    <cellStyle name="40% - Énfasis2 26 2" xfId="2333" xr:uid="{00000000-0005-0000-0000-000016070000}"/>
    <cellStyle name="40% - Énfasis2 27" xfId="1022" xr:uid="{00000000-0005-0000-0000-000017070000}"/>
    <cellStyle name="40% - Énfasis2 27 2" xfId="2666" xr:uid="{00000000-0005-0000-0000-000018070000}"/>
    <cellStyle name="40% - Énfasis2 28" xfId="1676" xr:uid="{00000000-0005-0000-0000-000019070000}"/>
    <cellStyle name="40% - Énfasis2 3" xfId="71" xr:uid="{00000000-0005-0000-0000-00001A070000}"/>
    <cellStyle name="40% - Énfasis2 3 2" xfId="395" xr:uid="{00000000-0005-0000-0000-00001B070000}"/>
    <cellStyle name="40% - Énfasis2 3 2 2" xfId="2039" xr:uid="{00000000-0005-0000-0000-00001C070000}"/>
    <cellStyle name="40% - Énfasis2 3 3" xfId="737" xr:uid="{00000000-0005-0000-0000-00001D070000}"/>
    <cellStyle name="40% - Énfasis2 3 3 2" xfId="2381" xr:uid="{00000000-0005-0000-0000-00001E070000}"/>
    <cellStyle name="40% - Énfasis2 3 4" xfId="1067" xr:uid="{00000000-0005-0000-0000-00001F070000}"/>
    <cellStyle name="40% - Énfasis2 3 4 2" xfId="2711" xr:uid="{00000000-0005-0000-0000-000020070000}"/>
    <cellStyle name="40% - Énfasis2 3 5" xfId="1395" xr:uid="{00000000-0005-0000-0000-000021070000}"/>
    <cellStyle name="40% - Énfasis2 3 5 2" xfId="3039" xr:uid="{00000000-0005-0000-0000-000022070000}"/>
    <cellStyle name="40% - Énfasis2 3 6" xfId="1715" xr:uid="{00000000-0005-0000-0000-000023070000}"/>
    <cellStyle name="40% - Énfasis2 4" xfId="85" xr:uid="{00000000-0005-0000-0000-000024070000}"/>
    <cellStyle name="40% - Énfasis2 4 2" xfId="407" xr:uid="{00000000-0005-0000-0000-000025070000}"/>
    <cellStyle name="40% - Énfasis2 4 2 2" xfId="2051" xr:uid="{00000000-0005-0000-0000-000026070000}"/>
    <cellStyle name="40% - Énfasis2 4 3" xfId="749" xr:uid="{00000000-0005-0000-0000-000027070000}"/>
    <cellStyle name="40% - Énfasis2 4 3 2" xfId="2393" xr:uid="{00000000-0005-0000-0000-000028070000}"/>
    <cellStyle name="40% - Énfasis2 4 4" xfId="1079" xr:uid="{00000000-0005-0000-0000-000029070000}"/>
    <cellStyle name="40% - Énfasis2 4 4 2" xfId="2723" xr:uid="{00000000-0005-0000-0000-00002A070000}"/>
    <cellStyle name="40% - Énfasis2 4 5" xfId="1407" xr:uid="{00000000-0005-0000-0000-00002B070000}"/>
    <cellStyle name="40% - Énfasis2 4 5 2" xfId="3051" xr:uid="{00000000-0005-0000-0000-00002C070000}"/>
    <cellStyle name="40% - Énfasis2 4 6" xfId="1729" xr:uid="{00000000-0005-0000-0000-00002D070000}"/>
    <cellStyle name="40% - Énfasis2 5" xfId="99" xr:uid="{00000000-0005-0000-0000-00002E070000}"/>
    <cellStyle name="40% - Énfasis2 5 2" xfId="421" xr:uid="{00000000-0005-0000-0000-00002F070000}"/>
    <cellStyle name="40% - Énfasis2 5 2 2" xfId="2065" xr:uid="{00000000-0005-0000-0000-000030070000}"/>
    <cellStyle name="40% - Énfasis2 5 3" xfId="763" xr:uid="{00000000-0005-0000-0000-000031070000}"/>
    <cellStyle name="40% - Énfasis2 5 3 2" xfId="2407" xr:uid="{00000000-0005-0000-0000-000032070000}"/>
    <cellStyle name="40% - Énfasis2 5 4" xfId="1093" xr:uid="{00000000-0005-0000-0000-000033070000}"/>
    <cellStyle name="40% - Énfasis2 5 4 2" xfId="2737" xr:uid="{00000000-0005-0000-0000-000034070000}"/>
    <cellStyle name="40% - Énfasis2 5 5" xfId="1421" xr:uid="{00000000-0005-0000-0000-000035070000}"/>
    <cellStyle name="40% - Énfasis2 5 5 2" xfId="3065" xr:uid="{00000000-0005-0000-0000-000036070000}"/>
    <cellStyle name="40% - Énfasis2 5 6" xfId="1743" xr:uid="{00000000-0005-0000-0000-000037070000}"/>
    <cellStyle name="40% - Énfasis2 6" xfId="113" xr:uid="{00000000-0005-0000-0000-000038070000}"/>
    <cellStyle name="40% - Énfasis2 6 2" xfId="435" xr:uid="{00000000-0005-0000-0000-000039070000}"/>
    <cellStyle name="40% - Énfasis2 6 2 2" xfId="2079" xr:uid="{00000000-0005-0000-0000-00003A070000}"/>
    <cellStyle name="40% - Énfasis2 6 3" xfId="777" xr:uid="{00000000-0005-0000-0000-00003B070000}"/>
    <cellStyle name="40% - Énfasis2 6 3 2" xfId="2421" xr:uid="{00000000-0005-0000-0000-00003C070000}"/>
    <cellStyle name="40% - Énfasis2 6 4" xfId="1107" xr:uid="{00000000-0005-0000-0000-00003D070000}"/>
    <cellStyle name="40% - Énfasis2 6 4 2" xfId="2751" xr:uid="{00000000-0005-0000-0000-00003E070000}"/>
    <cellStyle name="40% - Énfasis2 6 5" xfId="1435" xr:uid="{00000000-0005-0000-0000-00003F070000}"/>
    <cellStyle name="40% - Énfasis2 6 5 2" xfId="3079" xr:uid="{00000000-0005-0000-0000-000040070000}"/>
    <cellStyle name="40% - Énfasis2 6 6" xfId="1757" xr:uid="{00000000-0005-0000-0000-000041070000}"/>
    <cellStyle name="40% - Énfasis2 7" xfId="127" xr:uid="{00000000-0005-0000-0000-000042070000}"/>
    <cellStyle name="40% - Énfasis2 7 2" xfId="449" xr:uid="{00000000-0005-0000-0000-000043070000}"/>
    <cellStyle name="40% - Énfasis2 7 2 2" xfId="2093" xr:uid="{00000000-0005-0000-0000-000044070000}"/>
    <cellStyle name="40% - Énfasis2 7 3" xfId="791" xr:uid="{00000000-0005-0000-0000-000045070000}"/>
    <cellStyle name="40% - Énfasis2 7 3 2" xfId="2435" xr:uid="{00000000-0005-0000-0000-000046070000}"/>
    <cellStyle name="40% - Énfasis2 7 4" xfId="1121" xr:uid="{00000000-0005-0000-0000-000047070000}"/>
    <cellStyle name="40% - Énfasis2 7 4 2" xfId="2765" xr:uid="{00000000-0005-0000-0000-000048070000}"/>
    <cellStyle name="40% - Énfasis2 7 5" xfId="1449" xr:uid="{00000000-0005-0000-0000-000049070000}"/>
    <cellStyle name="40% - Énfasis2 7 5 2" xfId="3093" xr:uid="{00000000-0005-0000-0000-00004A070000}"/>
    <cellStyle name="40% - Énfasis2 7 6" xfId="1771" xr:uid="{00000000-0005-0000-0000-00004B070000}"/>
    <cellStyle name="40% - Énfasis2 8" xfId="141" xr:uid="{00000000-0005-0000-0000-00004C070000}"/>
    <cellStyle name="40% - Énfasis2 8 2" xfId="463" xr:uid="{00000000-0005-0000-0000-00004D070000}"/>
    <cellStyle name="40% - Énfasis2 8 2 2" xfId="2107" xr:uid="{00000000-0005-0000-0000-00004E070000}"/>
    <cellStyle name="40% - Énfasis2 8 3" xfId="805" xr:uid="{00000000-0005-0000-0000-00004F070000}"/>
    <cellStyle name="40% - Énfasis2 8 3 2" xfId="2449" xr:uid="{00000000-0005-0000-0000-000050070000}"/>
    <cellStyle name="40% - Énfasis2 8 4" xfId="1135" xr:uid="{00000000-0005-0000-0000-000051070000}"/>
    <cellStyle name="40% - Énfasis2 8 4 2" xfId="2779" xr:uid="{00000000-0005-0000-0000-000052070000}"/>
    <cellStyle name="40% - Énfasis2 8 5" xfId="1463" xr:uid="{00000000-0005-0000-0000-000053070000}"/>
    <cellStyle name="40% - Énfasis2 8 5 2" xfId="3107" xr:uid="{00000000-0005-0000-0000-000054070000}"/>
    <cellStyle name="40% - Énfasis2 8 6" xfId="1785" xr:uid="{00000000-0005-0000-0000-000055070000}"/>
    <cellStyle name="40% - Énfasis2 9" xfId="155" xr:uid="{00000000-0005-0000-0000-000056070000}"/>
    <cellStyle name="40% - Énfasis2 9 2" xfId="477" xr:uid="{00000000-0005-0000-0000-000057070000}"/>
    <cellStyle name="40% - Énfasis2 9 2 2" xfId="2121" xr:uid="{00000000-0005-0000-0000-000058070000}"/>
    <cellStyle name="40% - Énfasis2 9 3" xfId="819" xr:uid="{00000000-0005-0000-0000-000059070000}"/>
    <cellStyle name="40% - Énfasis2 9 3 2" xfId="2463" xr:uid="{00000000-0005-0000-0000-00005A070000}"/>
    <cellStyle name="40% - Énfasis2 9 4" xfId="1149" xr:uid="{00000000-0005-0000-0000-00005B070000}"/>
    <cellStyle name="40% - Énfasis2 9 4 2" xfId="2793" xr:uid="{00000000-0005-0000-0000-00005C070000}"/>
    <cellStyle name="40% - Énfasis2 9 5" xfId="1477" xr:uid="{00000000-0005-0000-0000-00005D070000}"/>
    <cellStyle name="40% - Énfasis2 9 5 2" xfId="3121" xr:uid="{00000000-0005-0000-0000-00005E070000}"/>
    <cellStyle name="40% - Énfasis2 9 6" xfId="1799" xr:uid="{00000000-0005-0000-0000-00005F070000}"/>
    <cellStyle name="40% - Énfasis3" xfId="27" builtinId="39" customBuiltin="1"/>
    <cellStyle name="40% - Énfasis3 10" xfId="151" xr:uid="{00000000-0005-0000-0000-000061070000}"/>
    <cellStyle name="40% - Énfasis3 10 2" xfId="473" xr:uid="{00000000-0005-0000-0000-000062070000}"/>
    <cellStyle name="40% - Énfasis3 10 2 2" xfId="2117" xr:uid="{00000000-0005-0000-0000-000063070000}"/>
    <cellStyle name="40% - Énfasis3 10 3" xfId="815" xr:uid="{00000000-0005-0000-0000-000064070000}"/>
    <cellStyle name="40% - Énfasis3 10 3 2" xfId="2459" xr:uid="{00000000-0005-0000-0000-000065070000}"/>
    <cellStyle name="40% - Énfasis3 10 4" xfId="1145" xr:uid="{00000000-0005-0000-0000-000066070000}"/>
    <cellStyle name="40% - Énfasis3 10 4 2" xfId="2789" xr:uid="{00000000-0005-0000-0000-000067070000}"/>
    <cellStyle name="40% - Énfasis3 10 5" xfId="1473" xr:uid="{00000000-0005-0000-0000-000068070000}"/>
    <cellStyle name="40% - Énfasis3 10 5 2" xfId="3117" xr:uid="{00000000-0005-0000-0000-000069070000}"/>
    <cellStyle name="40% - Énfasis3 10 6" xfId="1795" xr:uid="{00000000-0005-0000-0000-00006A070000}"/>
    <cellStyle name="40% - Énfasis3 11" xfId="165" xr:uid="{00000000-0005-0000-0000-00006B070000}"/>
    <cellStyle name="40% - Énfasis3 11 2" xfId="487" xr:uid="{00000000-0005-0000-0000-00006C070000}"/>
    <cellStyle name="40% - Énfasis3 11 2 2" xfId="2131" xr:uid="{00000000-0005-0000-0000-00006D070000}"/>
    <cellStyle name="40% - Énfasis3 11 3" xfId="829" xr:uid="{00000000-0005-0000-0000-00006E070000}"/>
    <cellStyle name="40% - Énfasis3 11 3 2" xfId="2473" xr:uid="{00000000-0005-0000-0000-00006F070000}"/>
    <cellStyle name="40% - Énfasis3 11 4" xfId="1159" xr:uid="{00000000-0005-0000-0000-000070070000}"/>
    <cellStyle name="40% - Énfasis3 11 4 2" xfId="2803" xr:uid="{00000000-0005-0000-0000-000071070000}"/>
    <cellStyle name="40% - Énfasis3 11 5" xfId="1487" xr:uid="{00000000-0005-0000-0000-000072070000}"/>
    <cellStyle name="40% - Énfasis3 11 5 2" xfId="3131" xr:uid="{00000000-0005-0000-0000-000073070000}"/>
    <cellStyle name="40% - Énfasis3 11 6" xfId="1809" xr:uid="{00000000-0005-0000-0000-000074070000}"/>
    <cellStyle name="40% - Énfasis3 12" xfId="178" xr:uid="{00000000-0005-0000-0000-000075070000}"/>
    <cellStyle name="40% - Énfasis3 12 2" xfId="500" xr:uid="{00000000-0005-0000-0000-000076070000}"/>
    <cellStyle name="40% - Énfasis3 12 2 2" xfId="2144" xr:uid="{00000000-0005-0000-0000-000077070000}"/>
    <cellStyle name="40% - Énfasis3 12 3" xfId="842" xr:uid="{00000000-0005-0000-0000-000078070000}"/>
    <cellStyle name="40% - Énfasis3 12 3 2" xfId="2486" xr:uid="{00000000-0005-0000-0000-000079070000}"/>
    <cellStyle name="40% - Énfasis3 12 4" xfId="1172" xr:uid="{00000000-0005-0000-0000-00007A070000}"/>
    <cellStyle name="40% - Énfasis3 12 4 2" xfId="2816" xr:uid="{00000000-0005-0000-0000-00007B070000}"/>
    <cellStyle name="40% - Énfasis3 12 5" xfId="1500" xr:uid="{00000000-0005-0000-0000-00007C070000}"/>
    <cellStyle name="40% - Énfasis3 12 5 2" xfId="3144" xr:uid="{00000000-0005-0000-0000-00007D070000}"/>
    <cellStyle name="40% - Énfasis3 12 6" xfId="1822" xr:uid="{00000000-0005-0000-0000-00007E070000}"/>
    <cellStyle name="40% - Énfasis3 13" xfId="190" xr:uid="{00000000-0005-0000-0000-00007F070000}"/>
    <cellStyle name="40% - Énfasis3 13 2" xfId="512" xr:uid="{00000000-0005-0000-0000-000080070000}"/>
    <cellStyle name="40% - Énfasis3 13 2 2" xfId="2156" xr:uid="{00000000-0005-0000-0000-000081070000}"/>
    <cellStyle name="40% - Énfasis3 13 3" xfId="854" xr:uid="{00000000-0005-0000-0000-000082070000}"/>
    <cellStyle name="40% - Énfasis3 13 3 2" xfId="2498" xr:uid="{00000000-0005-0000-0000-000083070000}"/>
    <cellStyle name="40% - Énfasis3 13 4" xfId="1184" xr:uid="{00000000-0005-0000-0000-000084070000}"/>
    <cellStyle name="40% - Énfasis3 13 4 2" xfId="2828" xr:uid="{00000000-0005-0000-0000-000085070000}"/>
    <cellStyle name="40% - Énfasis3 13 5" xfId="1512" xr:uid="{00000000-0005-0000-0000-000086070000}"/>
    <cellStyle name="40% - Énfasis3 13 5 2" xfId="3156" xr:uid="{00000000-0005-0000-0000-000087070000}"/>
    <cellStyle name="40% - Énfasis3 13 6" xfId="1834" xr:uid="{00000000-0005-0000-0000-000088070000}"/>
    <cellStyle name="40% - Énfasis3 14" xfId="216" xr:uid="{00000000-0005-0000-0000-000089070000}"/>
    <cellStyle name="40% - Énfasis3 14 2" xfId="538" xr:uid="{00000000-0005-0000-0000-00008A070000}"/>
    <cellStyle name="40% - Énfasis3 14 2 2" xfId="2182" xr:uid="{00000000-0005-0000-0000-00008B070000}"/>
    <cellStyle name="40% - Énfasis3 14 3" xfId="880" xr:uid="{00000000-0005-0000-0000-00008C070000}"/>
    <cellStyle name="40% - Énfasis3 14 3 2" xfId="2524" xr:uid="{00000000-0005-0000-0000-00008D070000}"/>
    <cellStyle name="40% - Énfasis3 14 4" xfId="1210" xr:uid="{00000000-0005-0000-0000-00008E070000}"/>
    <cellStyle name="40% - Énfasis3 14 4 2" xfId="2854" xr:uid="{00000000-0005-0000-0000-00008F070000}"/>
    <cellStyle name="40% - Énfasis3 14 5" xfId="1538" xr:uid="{00000000-0005-0000-0000-000090070000}"/>
    <cellStyle name="40% - Énfasis3 14 5 2" xfId="3182" xr:uid="{00000000-0005-0000-0000-000091070000}"/>
    <cellStyle name="40% - Énfasis3 14 6" xfId="1860" xr:uid="{00000000-0005-0000-0000-000092070000}"/>
    <cellStyle name="40% - Énfasis3 15" xfId="237" xr:uid="{00000000-0005-0000-0000-000093070000}"/>
    <cellStyle name="40% - Énfasis3 15 2" xfId="559" xr:uid="{00000000-0005-0000-0000-000094070000}"/>
    <cellStyle name="40% - Énfasis3 15 2 2" xfId="2203" xr:uid="{00000000-0005-0000-0000-000095070000}"/>
    <cellStyle name="40% - Énfasis3 15 3" xfId="901" xr:uid="{00000000-0005-0000-0000-000096070000}"/>
    <cellStyle name="40% - Énfasis3 15 3 2" xfId="2545" xr:uid="{00000000-0005-0000-0000-000097070000}"/>
    <cellStyle name="40% - Énfasis3 15 4" xfId="1231" xr:uid="{00000000-0005-0000-0000-000098070000}"/>
    <cellStyle name="40% - Énfasis3 15 4 2" xfId="2875" xr:uid="{00000000-0005-0000-0000-000099070000}"/>
    <cellStyle name="40% - Énfasis3 15 5" xfId="1559" xr:uid="{00000000-0005-0000-0000-00009A070000}"/>
    <cellStyle name="40% - Énfasis3 15 5 2" xfId="3203" xr:uid="{00000000-0005-0000-0000-00009B070000}"/>
    <cellStyle name="40% - Énfasis3 15 6" xfId="1881" xr:uid="{00000000-0005-0000-0000-00009C070000}"/>
    <cellStyle name="40% - Énfasis3 16" xfId="235" xr:uid="{00000000-0005-0000-0000-00009D070000}"/>
    <cellStyle name="40% - Énfasis3 16 2" xfId="557" xr:uid="{00000000-0005-0000-0000-00009E070000}"/>
    <cellStyle name="40% - Énfasis3 16 2 2" xfId="2201" xr:uid="{00000000-0005-0000-0000-00009F070000}"/>
    <cellStyle name="40% - Énfasis3 16 3" xfId="899" xr:uid="{00000000-0005-0000-0000-0000A0070000}"/>
    <cellStyle name="40% - Énfasis3 16 3 2" xfId="2543" xr:uid="{00000000-0005-0000-0000-0000A1070000}"/>
    <cellStyle name="40% - Énfasis3 16 4" xfId="1229" xr:uid="{00000000-0005-0000-0000-0000A2070000}"/>
    <cellStyle name="40% - Énfasis3 16 4 2" xfId="2873" xr:uid="{00000000-0005-0000-0000-0000A3070000}"/>
    <cellStyle name="40% - Énfasis3 16 5" xfId="1557" xr:uid="{00000000-0005-0000-0000-0000A4070000}"/>
    <cellStyle name="40% - Énfasis3 16 5 2" xfId="3201" xr:uid="{00000000-0005-0000-0000-0000A5070000}"/>
    <cellStyle name="40% - Énfasis3 16 6" xfId="1879" xr:uid="{00000000-0005-0000-0000-0000A6070000}"/>
    <cellStyle name="40% - Énfasis3 17" xfId="261" xr:uid="{00000000-0005-0000-0000-0000A7070000}"/>
    <cellStyle name="40% - Énfasis3 17 2" xfId="583" xr:uid="{00000000-0005-0000-0000-0000A8070000}"/>
    <cellStyle name="40% - Énfasis3 17 2 2" xfId="2227" xr:uid="{00000000-0005-0000-0000-0000A9070000}"/>
    <cellStyle name="40% - Énfasis3 17 3" xfId="925" xr:uid="{00000000-0005-0000-0000-0000AA070000}"/>
    <cellStyle name="40% - Énfasis3 17 3 2" xfId="2569" xr:uid="{00000000-0005-0000-0000-0000AB070000}"/>
    <cellStyle name="40% - Énfasis3 17 4" xfId="1255" xr:uid="{00000000-0005-0000-0000-0000AC070000}"/>
    <cellStyle name="40% - Énfasis3 17 4 2" xfId="2899" xr:uid="{00000000-0005-0000-0000-0000AD070000}"/>
    <cellStyle name="40% - Énfasis3 17 5" xfId="1583" xr:uid="{00000000-0005-0000-0000-0000AE070000}"/>
    <cellStyle name="40% - Énfasis3 17 5 2" xfId="3227" xr:uid="{00000000-0005-0000-0000-0000AF070000}"/>
    <cellStyle name="40% - Énfasis3 17 6" xfId="1905" xr:uid="{00000000-0005-0000-0000-0000B0070000}"/>
    <cellStyle name="40% - Énfasis3 18" xfId="272" xr:uid="{00000000-0005-0000-0000-0000B1070000}"/>
    <cellStyle name="40% - Énfasis3 18 2" xfId="594" xr:uid="{00000000-0005-0000-0000-0000B2070000}"/>
    <cellStyle name="40% - Énfasis3 18 2 2" xfId="2238" xr:uid="{00000000-0005-0000-0000-0000B3070000}"/>
    <cellStyle name="40% - Énfasis3 18 3" xfId="936" xr:uid="{00000000-0005-0000-0000-0000B4070000}"/>
    <cellStyle name="40% - Énfasis3 18 3 2" xfId="2580" xr:uid="{00000000-0005-0000-0000-0000B5070000}"/>
    <cellStyle name="40% - Énfasis3 18 4" xfId="1266" xr:uid="{00000000-0005-0000-0000-0000B6070000}"/>
    <cellStyle name="40% - Énfasis3 18 4 2" xfId="2910" xr:uid="{00000000-0005-0000-0000-0000B7070000}"/>
    <cellStyle name="40% - Énfasis3 18 5" xfId="1594" xr:uid="{00000000-0005-0000-0000-0000B8070000}"/>
    <cellStyle name="40% - Énfasis3 18 5 2" xfId="3238" xr:uid="{00000000-0005-0000-0000-0000B9070000}"/>
    <cellStyle name="40% - Énfasis3 18 6" xfId="1916" xr:uid="{00000000-0005-0000-0000-0000BA070000}"/>
    <cellStyle name="40% - Énfasis3 19" xfId="295" xr:uid="{00000000-0005-0000-0000-0000BB070000}"/>
    <cellStyle name="40% - Énfasis3 19 2" xfId="617" xr:uid="{00000000-0005-0000-0000-0000BC070000}"/>
    <cellStyle name="40% - Énfasis3 19 2 2" xfId="2261" xr:uid="{00000000-0005-0000-0000-0000BD070000}"/>
    <cellStyle name="40% - Énfasis3 19 3" xfId="959" xr:uid="{00000000-0005-0000-0000-0000BE070000}"/>
    <cellStyle name="40% - Énfasis3 19 3 2" xfId="2603" xr:uid="{00000000-0005-0000-0000-0000BF070000}"/>
    <cellStyle name="40% - Énfasis3 19 4" xfId="1289" xr:uid="{00000000-0005-0000-0000-0000C0070000}"/>
    <cellStyle name="40% - Énfasis3 19 4 2" xfId="2933" xr:uid="{00000000-0005-0000-0000-0000C1070000}"/>
    <cellStyle name="40% - Énfasis3 19 5" xfId="1617" xr:uid="{00000000-0005-0000-0000-0000C2070000}"/>
    <cellStyle name="40% - Énfasis3 19 5 2" xfId="3261" xr:uid="{00000000-0005-0000-0000-0000C3070000}"/>
    <cellStyle name="40% - Énfasis3 19 6" xfId="1939" xr:uid="{00000000-0005-0000-0000-0000C4070000}"/>
    <cellStyle name="40% - Énfasis3 2" xfId="58" xr:uid="{00000000-0005-0000-0000-0000C5070000}"/>
    <cellStyle name="40% - Énfasis3 2 2" xfId="370" xr:uid="{00000000-0005-0000-0000-0000C6070000}"/>
    <cellStyle name="40% - Énfasis3 2 2 2" xfId="724" xr:uid="{00000000-0005-0000-0000-0000C7070000}"/>
    <cellStyle name="40% - Énfasis3 2 2 2 2" xfId="2368" xr:uid="{00000000-0005-0000-0000-0000C8070000}"/>
    <cellStyle name="40% - Énfasis3 2 2 3" xfId="1054" xr:uid="{00000000-0005-0000-0000-0000C9070000}"/>
    <cellStyle name="40% - Énfasis3 2 2 3 2" xfId="2698" xr:uid="{00000000-0005-0000-0000-0000CA070000}"/>
    <cellStyle name="40% - Énfasis3 2 2 4" xfId="1382" xr:uid="{00000000-0005-0000-0000-0000CB070000}"/>
    <cellStyle name="40% - Énfasis3 2 2 4 2" xfId="3026" xr:uid="{00000000-0005-0000-0000-0000CC070000}"/>
    <cellStyle name="40% - Énfasis3 2 2 5" xfId="2014" xr:uid="{00000000-0005-0000-0000-0000CD070000}"/>
    <cellStyle name="40% - Énfasis3 2 3" xfId="700" xr:uid="{00000000-0005-0000-0000-0000CE070000}"/>
    <cellStyle name="40% - Énfasis3 2 3 2" xfId="2344" xr:uid="{00000000-0005-0000-0000-0000CF070000}"/>
    <cellStyle name="40% - Énfasis3 2 4" xfId="1030" xr:uid="{00000000-0005-0000-0000-0000D0070000}"/>
    <cellStyle name="40% - Énfasis3 2 4 2" xfId="2674" xr:uid="{00000000-0005-0000-0000-0000D1070000}"/>
    <cellStyle name="40% - Énfasis3 2 5" xfId="1358" xr:uid="{00000000-0005-0000-0000-0000D2070000}"/>
    <cellStyle name="40% - Énfasis3 2 5 2" xfId="3002" xr:uid="{00000000-0005-0000-0000-0000D3070000}"/>
    <cellStyle name="40% - Énfasis3 2 6" xfId="1702" xr:uid="{00000000-0005-0000-0000-0000D4070000}"/>
    <cellStyle name="40% - Énfasis3 20" xfId="292" xr:uid="{00000000-0005-0000-0000-0000D5070000}"/>
    <cellStyle name="40% - Énfasis3 20 2" xfId="614" xr:uid="{00000000-0005-0000-0000-0000D6070000}"/>
    <cellStyle name="40% - Énfasis3 20 2 2" xfId="2258" xr:uid="{00000000-0005-0000-0000-0000D7070000}"/>
    <cellStyle name="40% - Énfasis3 20 3" xfId="956" xr:uid="{00000000-0005-0000-0000-0000D8070000}"/>
    <cellStyle name="40% - Énfasis3 20 3 2" xfId="2600" xr:uid="{00000000-0005-0000-0000-0000D9070000}"/>
    <cellStyle name="40% - Énfasis3 20 4" xfId="1286" xr:uid="{00000000-0005-0000-0000-0000DA070000}"/>
    <cellStyle name="40% - Énfasis3 20 4 2" xfId="2930" xr:uid="{00000000-0005-0000-0000-0000DB070000}"/>
    <cellStyle name="40% - Énfasis3 20 5" xfId="1614" xr:uid="{00000000-0005-0000-0000-0000DC070000}"/>
    <cellStyle name="40% - Énfasis3 20 5 2" xfId="3258" xr:uid="{00000000-0005-0000-0000-0000DD070000}"/>
    <cellStyle name="40% - Énfasis3 20 6" xfId="1936" xr:uid="{00000000-0005-0000-0000-0000DE070000}"/>
    <cellStyle name="40% - Énfasis3 21" xfId="302" xr:uid="{00000000-0005-0000-0000-0000DF070000}"/>
    <cellStyle name="40% - Énfasis3 21 2" xfId="624" xr:uid="{00000000-0005-0000-0000-0000E0070000}"/>
    <cellStyle name="40% - Énfasis3 21 2 2" xfId="2268" xr:uid="{00000000-0005-0000-0000-0000E1070000}"/>
    <cellStyle name="40% - Énfasis3 21 3" xfId="966" xr:uid="{00000000-0005-0000-0000-0000E2070000}"/>
    <cellStyle name="40% - Énfasis3 21 3 2" xfId="2610" xr:uid="{00000000-0005-0000-0000-0000E3070000}"/>
    <cellStyle name="40% - Énfasis3 21 4" xfId="1296" xr:uid="{00000000-0005-0000-0000-0000E4070000}"/>
    <cellStyle name="40% - Énfasis3 21 4 2" xfId="2940" xr:uid="{00000000-0005-0000-0000-0000E5070000}"/>
    <cellStyle name="40% - Énfasis3 21 5" xfId="1624" xr:uid="{00000000-0005-0000-0000-0000E6070000}"/>
    <cellStyle name="40% - Énfasis3 21 5 2" xfId="3268" xr:uid="{00000000-0005-0000-0000-0000E7070000}"/>
    <cellStyle name="40% - Énfasis3 21 6" xfId="1946" xr:uid="{00000000-0005-0000-0000-0000E8070000}"/>
    <cellStyle name="40% - Énfasis3 22" xfId="313" xr:uid="{00000000-0005-0000-0000-0000E9070000}"/>
    <cellStyle name="40% - Énfasis3 22 2" xfId="635" xr:uid="{00000000-0005-0000-0000-0000EA070000}"/>
    <cellStyle name="40% - Énfasis3 22 2 2" xfId="2279" xr:uid="{00000000-0005-0000-0000-0000EB070000}"/>
    <cellStyle name="40% - Énfasis3 22 3" xfId="977" xr:uid="{00000000-0005-0000-0000-0000EC070000}"/>
    <cellStyle name="40% - Énfasis3 22 3 2" xfId="2621" xr:uid="{00000000-0005-0000-0000-0000ED070000}"/>
    <cellStyle name="40% - Énfasis3 22 4" xfId="1307" xr:uid="{00000000-0005-0000-0000-0000EE070000}"/>
    <cellStyle name="40% - Énfasis3 22 4 2" xfId="2951" xr:uid="{00000000-0005-0000-0000-0000EF070000}"/>
    <cellStyle name="40% - Énfasis3 22 5" xfId="1635" xr:uid="{00000000-0005-0000-0000-0000F0070000}"/>
    <cellStyle name="40% - Énfasis3 22 5 2" xfId="3279" xr:uid="{00000000-0005-0000-0000-0000F1070000}"/>
    <cellStyle name="40% - Énfasis3 22 6" xfId="1957" xr:uid="{00000000-0005-0000-0000-0000F2070000}"/>
    <cellStyle name="40% - Énfasis3 23" xfId="346" xr:uid="{00000000-0005-0000-0000-0000F3070000}"/>
    <cellStyle name="40% - Énfasis3 23 2" xfId="664" xr:uid="{00000000-0005-0000-0000-0000F4070000}"/>
    <cellStyle name="40% - Énfasis3 23 2 2" xfId="2308" xr:uid="{00000000-0005-0000-0000-0000F5070000}"/>
    <cellStyle name="40% - Énfasis3 23 3" xfId="1006" xr:uid="{00000000-0005-0000-0000-0000F6070000}"/>
    <cellStyle name="40% - Énfasis3 23 3 2" xfId="2650" xr:uid="{00000000-0005-0000-0000-0000F7070000}"/>
    <cellStyle name="40% - Énfasis3 23 4" xfId="1336" xr:uid="{00000000-0005-0000-0000-0000F8070000}"/>
    <cellStyle name="40% - Énfasis3 23 4 2" xfId="2980" xr:uid="{00000000-0005-0000-0000-0000F9070000}"/>
    <cellStyle name="40% - Énfasis3 23 5" xfId="1664" xr:uid="{00000000-0005-0000-0000-0000FA070000}"/>
    <cellStyle name="40% - Énfasis3 23 5 2" xfId="3308" xr:uid="{00000000-0005-0000-0000-0000FB070000}"/>
    <cellStyle name="40% - Énfasis3 23 6" xfId="1990" xr:uid="{00000000-0005-0000-0000-0000FC070000}"/>
    <cellStyle name="40% - Énfasis3 24" xfId="344" xr:uid="{00000000-0005-0000-0000-0000FD070000}"/>
    <cellStyle name="40% - Énfasis3 24 2" xfId="1988" xr:uid="{00000000-0005-0000-0000-0000FE070000}"/>
    <cellStyle name="40% - Énfasis3 25" xfId="682" xr:uid="{00000000-0005-0000-0000-0000FF070000}"/>
    <cellStyle name="40% - Énfasis3 25 2" xfId="2326" xr:uid="{00000000-0005-0000-0000-000000080000}"/>
    <cellStyle name="40% - Énfasis3 26" xfId="677" xr:uid="{00000000-0005-0000-0000-000001080000}"/>
    <cellStyle name="40% - Énfasis3 26 2" xfId="2321" xr:uid="{00000000-0005-0000-0000-000002080000}"/>
    <cellStyle name="40% - Énfasis3 27" xfId="685" xr:uid="{00000000-0005-0000-0000-000003080000}"/>
    <cellStyle name="40% - Énfasis3 27 2" xfId="2329" xr:uid="{00000000-0005-0000-0000-000004080000}"/>
    <cellStyle name="40% - Énfasis3 28" xfId="1678" xr:uid="{00000000-0005-0000-0000-000005080000}"/>
    <cellStyle name="40% - Énfasis3 3" xfId="55" xr:uid="{00000000-0005-0000-0000-000006080000}"/>
    <cellStyle name="40% - Énfasis3 3 2" xfId="387" xr:uid="{00000000-0005-0000-0000-000007080000}"/>
    <cellStyle name="40% - Énfasis3 3 2 2" xfId="2031" xr:uid="{00000000-0005-0000-0000-000008080000}"/>
    <cellStyle name="40% - Énfasis3 3 3" xfId="721" xr:uid="{00000000-0005-0000-0000-000009080000}"/>
    <cellStyle name="40% - Énfasis3 3 3 2" xfId="2365" xr:uid="{00000000-0005-0000-0000-00000A080000}"/>
    <cellStyle name="40% - Énfasis3 3 4" xfId="1051" xr:uid="{00000000-0005-0000-0000-00000B080000}"/>
    <cellStyle name="40% - Énfasis3 3 4 2" xfId="2695" xr:uid="{00000000-0005-0000-0000-00000C080000}"/>
    <cellStyle name="40% - Énfasis3 3 5" xfId="1379" xr:uid="{00000000-0005-0000-0000-00000D080000}"/>
    <cellStyle name="40% - Énfasis3 3 5 2" xfId="3023" xr:uid="{00000000-0005-0000-0000-00000E080000}"/>
    <cellStyle name="40% - Énfasis3 3 6" xfId="1699" xr:uid="{00000000-0005-0000-0000-00000F080000}"/>
    <cellStyle name="40% - Énfasis3 4" xfId="67" xr:uid="{00000000-0005-0000-0000-000010080000}"/>
    <cellStyle name="40% - Énfasis3 4 2" xfId="393" xr:uid="{00000000-0005-0000-0000-000011080000}"/>
    <cellStyle name="40% - Énfasis3 4 2 2" xfId="2037" xr:uid="{00000000-0005-0000-0000-000012080000}"/>
    <cellStyle name="40% - Énfasis3 4 3" xfId="733" xr:uid="{00000000-0005-0000-0000-000013080000}"/>
    <cellStyle name="40% - Énfasis3 4 3 2" xfId="2377" xr:uid="{00000000-0005-0000-0000-000014080000}"/>
    <cellStyle name="40% - Énfasis3 4 4" xfId="1063" xr:uid="{00000000-0005-0000-0000-000015080000}"/>
    <cellStyle name="40% - Énfasis3 4 4 2" xfId="2707" xr:uid="{00000000-0005-0000-0000-000016080000}"/>
    <cellStyle name="40% - Énfasis3 4 5" xfId="1391" xr:uid="{00000000-0005-0000-0000-000017080000}"/>
    <cellStyle name="40% - Énfasis3 4 5 2" xfId="3035" xr:uid="{00000000-0005-0000-0000-000018080000}"/>
    <cellStyle name="40% - Énfasis3 4 6" xfId="1711" xr:uid="{00000000-0005-0000-0000-000019080000}"/>
    <cellStyle name="40% - Énfasis3 5" xfId="81" xr:uid="{00000000-0005-0000-0000-00001A080000}"/>
    <cellStyle name="40% - Énfasis3 5 2" xfId="403" xr:uid="{00000000-0005-0000-0000-00001B080000}"/>
    <cellStyle name="40% - Énfasis3 5 2 2" xfId="2047" xr:uid="{00000000-0005-0000-0000-00001C080000}"/>
    <cellStyle name="40% - Énfasis3 5 3" xfId="745" xr:uid="{00000000-0005-0000-0000-00001D080000}"/>
    <cellStyle name="40% - Énfasis3 5 3 2" xfId="2389" xr:uid="{00000000-0005-0000-0000-00001E080000}"/>
    <cellStyle name="40% - Énfasis3 5 4" xfId="1075" xr:uid="{00000000-0005-0000-0000-00001F080000}"/>
    <cellStyle name="40% - Énfasis3 5 4 2" xfId="2719" xr:uid="{00000000-0005-0000-0000-000020080000}"/>
    <cellStyle name="40% - Énfasis3 5 5" xfId="1403" xr:uid="{00000000-0005-0000-0000-000021080000}"/>
    <cellStyle name="40% - Énfasis3 5 5 2" xfId="3047" xr:uid="{00000000-0005-0000-0000-000022080000}"/>
    <cellStyle name="40% - Énfasis3 5 6" xfId="1725" xr:uid="{00000000-0005-0000-0000-000023080000}"/>
    <cellStyle name="40% - Énfasis3 6" xfId="95" xr:uid="{00000000-0005-0000-0000-000024080000}"/>
    <cellStyle name="40% - Énfasis3 6 2" xfId="417" xr:uid="{00000000-0005-0000-0000-000025080000}"/>
    <cellStyle name="40% - Énfasis3 6 2 2" xfId="2061" xr:uid="{00000000-0005-0000-0000-000026080000}"/>
    <cellStyle name="40% - Énfasis3 6 3" xfId="759" xr:uid="{00000000-0005-0000-0000-000027080000}"/>
    <cellStyle name="40% - Énfasis3 6 3 2" xfId="2403" xr:uid="{00000000-0005-0000-0000-000028080000}"/>
    <cellStyle name="40% - Énfasis3 6 4" xfId="1089" xr:uid="{00000000-0005-0000-0000-000029080000}"/>
    <cellStyle name="40% - Énfasis3 6 4 2" xfId="2733" xr:uid="{00000000-0005-0000-0000-00002A080000}"/>
    <cellStyle name="40% - Énfasis3 6 5" xfId="1417" xr:uid="{00000000-0005-0000-0000-00002B080000}"/>
    <cellStyle name="40% - Énfasis3 6 5 2" xfId="3061" xr:uid="{00000000-0005-0000-0000-00002C080000}"/>
    <cellStyle name="40% - Énfasis3 6 6" xfId="1739" xr:uid="{00000000-0005-0000-0000-00002D080000}"/>
    <cellStyle name="40% - Énfasis3 7" xfId="109" xr:uid="{00000000-0005-0000-0000-00002E080000}"/>
    <cellStyle name="40% - Énfasis3 7 2" xfId="431" xr:uid="{00000000-0005-0000-0000-00002F080000}"/>
    <cellStyle name="40% - Énfasis3 7 2 2" xfId="2075" xr:uid="{00000000-0005-0000-0000-000030080000}"/>
    <cellStyle name="40% - Énfasis3 7 3" xfId="773" xr:uid="{00000000-0005-0000-0000-000031080000}"/>
    <cellStyle name="40% - Énfasis3 7 3 2" xfId="2417" xr:uid="{00000000-0005-0000-0000-000032080000}"/>
    <cellStyle name="40% - Énfasis3 7 4" xfId="1103" xr:uid="{00000000-0005-0000-0000-000033080000}"/>
    <cellStyle name="40% - Énfasis3 7 4 2" xfId="2747" xr:uid="{00000000-0005-0000-0000-000034080000}"/>
    <cellStyle name="40% - Énfasis3 7 5" xfId="1431" xr:uid="{00000000-0005-0000-0000-000035080000}"/>
    <cellStyle name="40% - Énfasis3 7 5 2" xfId="3075" xr:uid="{00000000-0005-0000-0000-000036080000}"/>
    <cellStyle name="40% - Énfasis3 7 6" xfId="1753" xr:uid="{00000000-0005-0000-0000-000037080000}"/>
    <cellStyle name="40% - Énfasis3 8" xfId="123" xr:uid="{00000000-0005-0000-0000-000038080000}"/>
    <cellStyle name="40% - Énfasis3 8 2" xfId="445" xr:uid="{00000000-0005-0000-0000-000039080000}"/>
    <cellStyle name="40% - Énfasis3 8 2 2" xfId="2089" xr:uid="{00000000-0005-0000-0000-00003A080000}"/>
    <cellStyle name="40% - Énfasis3 8 3" xfId="787" xr:uid="{00000000-0005-0000-0000-00003B080000}"/>
    <cellStyle name="40% - Énfasis3 8 3 2" xfId="2431" xr:uid="{00000000-0005-0000-0000-00003C080000}"/>
    <cellStyle name="40% - Énfasis3 8 4" xfId="1117" xr:uid="{00000000-0005-0000-0000-00003D080000}"/>
    <cellStyle name="40% - Énfasis3 8 4 2" xfId="2761" xr:uid="{00000000-0005-0000-0000-00003E080000}"/>
    <cellStyle name="40% - Énfasis3 8 5" xfId="1445" xr:uid="{00000000-0005-0000-0000-00003F080000}"/>
    <cellStyle name="40% - Énfasis3 8 5 2" xfId="3089" xr:uid="{00000000-0005-0000-0000-000040080000}"/>
    <cellStyle name="40% - Énfasis3 8 6" xfId="1767" xr:uid="{00000000-0005-0000-0000-000041080000}"/>
    <cellStyle name="40% - Énfasis3 9" xfId="137" xr:uid="{00000000-0005-0000-0000-000042080000}"/>
    <cellStyle name="40% - Énfasis3 9 2" xfId="459" xr:uid="{00000000-0005-0000-0000-000043080000}"/>
    <cellStyle name="40% - Énfasis3 9 2 2" xfId="2103" xr:uid="{00000000-0005-0000-0000-000044080000}"/>
    <cellStyle name="40% - Énfasis3 9 3" xfId="801" xr:uid="{00000000-0005-0000-0000-000045080000}"/>
    <cellStyle name="40% - Énfasis3 9 3 2" xfId="2445" xr:uid="{00000000-0005-0000-0000-000046080000}"/>
    <cellStyle name="40% - Énfasis3 9 4" xfId="1131" xr:uid="{00000000-0005-0000-0000-000047080000}"/>
    <cellStyle name="40% - Énfasis3 9 4 2" xfId="2775" xr:uid="{00000000-0005-0000-0000-000048080000}"/>
    <cellStyle name="40% - Énfasis3 9 5" xfId="1459" xr:uid="{00000000-0005-0000-0000-000049080000}"/>
    <cellStyle name="40% - Énfasis3 9 5 2" xfId="3103" xr:uid="{00000000-0005-0000-0000-00004A080000}"/>
    <cellStyle name="40% - Énfasis3 9 6" xfId="1781" xr:uid="{00000000-0005-0000-0000-00004B080000}"/>
    <cellStyle name="40% - Énfasis4" xfId="31" builtinId="43" customBuiltin="1"/>
    <cellStyle name="40% - Énfasis4 10" xfId="174" xr:uid="{00000000-0005-0000-0000-00004D080000}"/>
    <cellStyle name="40% - Énfasis4 10 2" xfId="496" xr:uid="{00000000-0005-0000-0000-00004E080000}"/>
    <cellStyle name="40% - Énfasis4 10 2 2" xfId="2140" xr:uid="{00000000-0005-0000-0000-00004F080000}"/>
    <cellStyle name="40% - Énfasis4 10 3" xfId="838" xr:uid="{00000000-0005-0000-0000-000050080000}"/>
    <cellStyle name="40% - Énfasis4 10 3 2" xfId="2482" xr:uid="{00000000-0005-0000-0000-000051080000}"/>
    <cellStyle name="40% - Énfasis4 10 4" xfId="1168" xr:uid="{00000000-0005-0000-0000-000052080000}"/>
    <cellStyle name="40% - Énfasis4 10 4 2" xfId="2812" xr:uid="{00000000-0005-0000-0000-000053080000}"/>
    <cellStyle name="40% - Énfasis4 10 5" xfId="1496" xr:uid="{00000000-0005-0000-0000-000054080000}"/>
    <cellStyle name="40% - Énfasis4 10 5 2" xfId="3140" xr:uid="{00000000-0005-0000-0000-000055080000}"/>
    <cellStyle name="40% - Énfasis4 10 6" xfId="1818" xr:uid="{00000000-0005-0000-0000-000056080000}"/>
    <cellStyle name="40% - Énfasis4 11" xfId="187" xr:uid="{00000000-0005-0000-0000-000057080000}"/>
    <cellStyle name="40% - Énfasis4 11 2" xfId="509" xr:uid="{00000000-0005-0000-0000-000058080000}"/>
    <cellStyle name="40% - Énfasis4 11 2 2" xfId="2153" xr:uid="{00000000-0005-0000-0000-000059080000}"/>
    <cellStyle name="40% - Énfasis4 11 3" xfId="851" xr:uid="{00000000-0005-0000-0000-00005A080000}"/>
    <cellStyle name="40% - Énfasis4 11 3 2" xfId="2495" xr:uid="{00000000-0005-0000-0000-00005B080000}"/>
    <cellStyle name="40% - Énfasis4 11 4" xfId="1181" xr:uid="{00000000-0005-0000-0000-00005C080000}"/>
    <cellStyle name="40% - Énfasis4 11 4 2" xfId="2825" xr:uid="{00000000-0005-0000-0000-00005D080000}"/>
    <cellStyle name="40% - Énfasis4 11 5" xfId="1509" xr:uid="{00000000-0005-0000-0000-00005E080000}"/>
    <cellStyle name="40% - Énfasis4 11 5 2" xfId="3153" xr:uid="{00000000-0005-0000-0000-00005F080000}"/>
    <cellStyle name="40% - Énfasis4 11 6" xfId="1831" xr:uid="{00000000-0005-0000-0000-000060080000}"/>
    <cellStyle name="40% - Énfasis4 12" xfId="198" xr:uid="{00000000-0005-0000-0000-000061080000}"/>
    <cellStyle name="40% - Énfasis4 12 2" xfId="520" xr:uid="{00000000-0005-0000-0000-000062080000}"/>
    <cellStyle name="40% - Énfasis4 12 2 2" xfId="2164" xr:uid="{00000000-0005-0000-0000-000063080000}"/>
    <cellStyle name="40% - Énfasis4 12 3" xfId="862" xr:uid="{00000000-0005-0000-0000-000064080000}"/>
    <cellStyle name="40% - Énfasis4 12 3 2" xfId="2506" xr:uid="{00000000-0005-0000-0000-000065080000}"/>
    <cellStyle name="40% - Énfasis4 12 4" xfId="1192" xr:uid="{00000000-0005-0000-0000-000066080000}"/>
    <cellStyle name="40% - Énfasis4 12 4 2" xfId="2836" xr:uid="{00000000-0005-0000-0000-000067080000}"/>
    <cellStyle name="40% - Énfasis4 12 5" xfId="1520" xr:uid="{00000000-0005-0000-0000-000068080000}"/>
    <cellStyle name="40% - Énfasis4 12 5 2" xfId="3164" xr:uid="{00000000-0005-0000-0000-000069080000}"/>
    <cellStyle name="40% - Énfasis4 12 6" xfId="1842" xr:uid="{00000000-0005-0000-0000-00006A080000}"/>
    <cellStyle name="40% - Énfasis4 13" xfId="207" xr:uid="{00000000-0005-0000-0000-00006B080000}"/>
    <cellStyle name="40% - Énfasis4 13 2" xfId="529" xr:uid="{00000000-0005-0000-0000-00006C080000}"/>
    <cellStyle name="40% - Énfasis4 13 2 2" xfId="2173" xr:uid="{00000000-0005-0000-0000-00006D080000}"/>
    <cellStyle name="40% - Énfasis4 13 3" xfId="871" xr:uid="{00000000-0005-0000-0000-00006E080000}"/>
    <cellStyle name="40% - Énfasis4 13 3 2" xfId="2515" xr:uid="{00000000-0005-0000-0000-00006F080000}"/>
    <cellStyle name="40% - Énfasis4 13 4" xfId="1201" xr:uid="{00000000-0005-0000-0000-000070080000}"/>
    <cellStyle name="40% - Énfasis4 13 4 2" xfId="2845" xr:uid="{00000000-0005-0000-0000-000071080000}"/>
    <cellStyle name="40% - Énfasis4 13 5" xfId="1529" xr:uid="{00000000-0005-0000-0000-000072080000}"/>
    <cellStyle name="40% - Énfasis4 13 5 2" xfId="3173" xr:uid="{00000000-0005-0000-0000-000073080000}"/>
    <cellStyle name="40% - Énfasis4 13 6" xfId="1851" xr:uid="{00000000-0005-0000-0000-000074080000}"/>
    <cellStyle name="40% - Énfasis4 14" xfId="218" xr:uid="{00000000-0005-0000-0000-000075080000}"/>
    <cellStyle name="40% - Énfasis4 14 2" xfId="540" xr:uid="{00000000-0005-0000-0000-000076080000}"/>
    <cellStyle name="40% - Énfasis4 14 2 2" xfId="2184" xr:uid="{00000000-0005-0000-0000-000077080000}"/>
    <cellStyle name="40% - Énfasis4 14 3" xfId="882" xr:uid="{00000000-0005-0000-0000-000078080000}"/>
    <cellStyle name="40% - Énfasis4 14 3 2" xfId="2526" xr:uid="{00000000-0005-0000-0000-000079080000}"/>
    <cellStyle name="40% - Énfasis4 14 4" xfId="1212" xr:uid="{00000000-0005-0000-0000-00007A080000}"/>
    <cellStyle name="40% - Énfasis4 14 4 2" xfId="2856" xr:uid="{00000000-0005-0000-0000-00007B080000}"/>
    <cellStyle name="40% - Énfasis4 14 5" xfId="1540" xr:uid="{00000000-0005-0000-0000-00007C080000}"/>
    <cellStyle name="40% - Énfasis4 14 5 2" xfId="3184" xr:uid="{00000000-0005-0000-0000-00007D080000}"/>
    <cellStyle name="40% - Énfasis4 14 6" xfId="1862" xr:uid="{00000000-0005-0000-0000-00007E080000}"/>
    <cellStyle name="40% - Énfasis4 15" xfId="240" xr:uid="{00000000-0005-0000-0000-00007F080000}"/>
    <cellStyle name="40% - Énfasis4 15 2" xfId="562" xr:uid="{00000000-0005-0000-0000-000080080000}"/>
    <cellStyle name="40% - Énfasis4 15 2 2" xfId="2206" xr:uid="{00000000-0005-0000-0000-000081080000}"/>
    <cellStyle name="40% - Énfasis4 15 3" xfId="904" xr:uid="{00000000-0005-0000-0000-000082080000}"/>
    <cellStyle name="40% - Énfasis4 15 3 2" xfId="2548" xr:uid="{00000000-0005-0000-0000-000083080000}"/>
    <cellStyle name="40% - Énfasis4 15 4" xfId="1234" xr:uid="{00000000-0005-0000-0000-000084080000}"/>
    <cellStyle name="40% - Énfasis4 15 4 2" xfId="2878" xr:uid="{00000000-0005-0000-0000-000085080000}"/>
    <cellStyle name="40% - Énfasis4 15 5" xfId="1562" xr:uid="{00000000-0005-0000-0000-000086080000}"/>
    <cellStyle name="40% - Énfasis4 15 5 2" xfId="3206" xr:uid="{00000000-0005-0000-0000-000087080000}"/>
    <cellStyle name="40% - Énfasis4 15 6" xfId="1884" xr:uid="{00000000-0005-0000-0000-000088080000}"/>
    <cellStyle name="40% - Énfasis4 16" xfId="251" xr:uid="{00000000-0005-0000-0000-000089080000}"/>
    <cellStyle name="40% - Énfasis4 16 2" xfId="573" xr:uid="{00000000-0005-0000-0000-00008A080000}"/>
    <cellStyle name="40% - Énfasis4 16 2 2" xfId="2217" xr:uid="{00000000-0005-0000-0000-00008B080000}"/>
    <cellStyle name="40% - Énfasis4 16 3" xfId="915" xr:uid="{00000000-0005-0000-0000-00008C080000}"/>
    <cellStyle name="40% - Énfasis4 16 3 2" xfId="2559" xr:uid="{00000000-0005-0000-0000-00008D080000}"/>
    <cellStyle name="40% - Énfasis4 16 4" xfId="1245" xr:uid="{00000000-0005-0000-0000-00008E080000}"/>
    <cellStyle name="40% - Énfasis4 16 4 2" xfId="2889" xr:uid="{00000000-0005-0000-0000-00008F080000}"/>
    <cellStyle name="40% - Énfasis4 16 5" xfId="1573" xr:uid="{00000000-0005-0000-0000-000090080000}"/>
    <cellStyle name="40% - Énfasis4 16 5 2" xfId="3217" xr:uid="{00000000-0005-0000-0000-000091080000}"/>
    <cellStyle name="40% - Énfasis4 16 6" xfId="1895" xr:uid="{00000000-0005-0000-0000-000092080000}"/>
    <cellStyle name="40% - Énfasis4 17" xfId="263" xr:uid="{00000000-0005-0000-0000-000093080000}"/>
    <cellStyle name="40% - Énfasis4 17 2" xfId="585" xr:uid="{00000000-0005-0000-0000-000094080000}"/>
    <cellStyle name="40% - Énfasis4 17 2 2" xfId="2229" xr:uid="{00000000-0005-0000-0000-000095080000}"/>
    <cellStyle name="40% - Énfasis4 17 3" xfId="927" xr:uid="{00000000-0005-0000-0000-000096080000}"/>
    <cellStyle name="40% - Énfasis4 17 3 2" xfId="2571" xr:uid="{00000000-0005-0000-0000-000097080000}"/>
    <cellStyle name="40% - Énfasis4 17 4" xfId="1257" xr:uid="{00000000-0005-0000-0000-000098080000}"/>
    <cellStyle name="40% - Énfasis4 17 4 2" xfId="2901" xr:uid="{00000000-0005-0000-0000-000099080000}"/>
    <cellStyle name="40% - Énfasis4 17 5" xfId="1585" xr:uid="{00000000-0005-0000-0000-00009A080000}"/>
    <cellStyle name="40% - Énfasis4 17 5 2" xfId="3229" xr:uid="{00000000-0005-0000-0000-00009B080000}"/>
    <cellStyle name="40% - Énfasis4 17 6" xfId="1907" xr:uid="{00000000-0005-0000-0000-00009C080000}"/>
    <cellStyle name="40% - Énfasis4 18" xfId="274" xr:uid="{00000000-0005-0000-0000-00009D080000}"/>
    <cellStyle name="40% - Énfasis4 18 2" xfId="596" xr:uid="{00000000-0005-0000-0000-00009E080000}"/>
    <cellStyle name="40% - Énfasis4 18 2 2" xfId="2240" xr:uid="{00000000-0005-0000-0000-00009F080000}"/>
    <cellStyle name="40% - Énfasis4 18 3" xfId="938" xr:uid="{00000000-0005-0000-0000-0000A0080000}"/>
    <cellStyle name="40% - Énfasis4 18 3 2" xfId="2582" xr:uid="{00000000-0005-0000-0000-0000A1080000}"/>
    <cellStyle name="40% - Énfasis4 18 4" xfId="1268" xr:uid="{00000000-0005-0000-0000-0000A2080000}"/>
    <cellStyle name="40% - Énfasis4 18 4 2" xfId="2912" xr:uid="{00000000-0005-0000-0000-0000A3080000}"/>
    <cellStyle name="40% - Énfasis4 18 5" xfId="1596" xr:uid="{00000000-0005-0000-0000-0000A4080000}"/>
    <cellStyle name="40% - Énfasis4 18 5 2" xfId="3240" xr:uid="{00000000-0005-0000-0000-0000A5080000}"/>
    <cellStyle name="40% - Énfasis4 18 6" xfId="1918" xr:uid="{00000000-0005-0000-0000-0000A6080000}"/>
    <cellStyle name="40% - Énfasis4 19" xfId="299" xr:uid="{00000000-0005-0000-0000-0000A7080000}"/>
    <cellStyle name="40% - Énfasis4 19 2" xfId="621" xr:uid="{00000000-0005-0000-0000-0000A8080000}"/>
    <cellStyle name="40% - Énfasis4 19 2 2" xfId="2265" xr:uid="{00000000-0005-0000-0000-0000A9080000}"/>
    <cellStyle name="40% - Énfasis4 19 3" xfId="963" xr:uid="{00000000-0005-0000-0000-0000AA080000}"/>
    <cellStyle name="40% - Énfasis4 19 3 2" xfId="2607" xr:uid="{00000000-0005-0000-0000-0000AB080000}"/>
    <cellStyle name="40% - Énfasis4 19 4" xfId="1293" xr:uid="{00000000-0005-0000-0000-0000AC080000}"/>
    <cellStyle name="40% - Énfasis4 19 4 2" xfId="2937" xr:uid="{00000000-0005-0000-0000-0000AD080000}"/>
    <cellStyle name="40% - Énfasis4 19 5" xfId="1621" xr:uid="{00000000-0005-0000-0000-0000AE080000}"/>
    <cellStyle name="40% - Énfasis4 19 5 2" xfId="3265" xr:uid="{00000000-0005-0000-0000-0000AF080000}"/>
    <cellStyle name="40% - Énfasis4 19 6" xfId="1943" xr:uid="{00000000-0005-0000-0000-0000B0080000}"/>
    <cellStyle name="40% - Énfasis4 2" xfId="62" xr:uid="{00000000-0005-0000-0000-0000B1080000}"/>
    <cellStyle name="40% - Énfasis4 2 2" xfId="372" xr:uid="{00000000-0005-0000-0000-0000B2080000}"/>
    <cellStyle name="40% - Énfasis4 2 2 2" xfId="728" xr:uid="{00000000-0005-0000-0000-0000B3080000}"/>
    <cellStyle name="40% - Énfasis4 2 2 2 2" xfId="2372" xr:uid="{00000000-0005-0000-0000-0000B4080000}"/>
    <cellStyle name="40% - Énfasis4 2 2 3" xfId="1058" xr:uid="{00000000-0005-0000-0000-0000B5080000}"/>
    <cellStyle name="40% - Énfasis4 2 2 3 2" xfId="2702" xr:uid="{00000000-0005-0000-0000-0000B6080000}"/>
    <cellStyle name="40% - Énfasis4 2 2 4" xfId="1386" xr:uid="{00000000-0005-0000-0000-0000B7080000}"/>
    <cellStyle name="40% - Énfasis4 2 2 4 2" xfId="3030" xr:uid="{00000000-0005-0000-0000-0000B8080000}"/>
    <cellStyle name="40% - Énfasis4 2 2 5" xfId="2016" xr:uid="{00000000-0005-0000-0000-0000B9080000}"/>
    <cellStyle name="40% - Énfasis4 2 3" xfId="702" xr:uid="{00000000-0005-0000-0000-0000BA080000}"/>
    <cellStyle name="40% - Énfasis4 2 3 2" xfId="2346" xr:uid="{00000000-0005-0000-0000-0000BB080000}"/>
    <cellStyle name="40% - Énfasis4 2 4" xfId="1032" xr:uid="{00000000-0005-0000-0000-0000BC080000}"/>
    <cellStyle name="40% - Énfasis4 2 4 2" xfId="2676" xr:uid="{00000000-0005-0000-0000-0000BD080000}"/>
    <cellStyle name="40% - Énfasis4 2 5" xfId="1360" xr:uid="{00000000-0005-0000-0000-0000BE080000}"/>
    <cellStyle name="40% - Énfasis4 2 5 2" xfId="3004" xr:uid="{00000000-0005-0000-0000-0000BF080000}"/>
    <cellStyle name="40% - Énfasis4 2 6" xfId="1706" xr:uid="{00000000-0005-0000-0000-0000C0080000}"/>
    <cellStyle name="40% - Énfasis4 20" xfId="310" xr:uid="{00000000-0005-0000-0000-0000C1080000}"/>
    <cellStyle name="40% - Énfasis4 20 2" xfId="632" xr:uid="{00000000-0005-0000-0000-0000C2080000}"/>
    <cellStyle name="40% - Énfasis4 20 2 2" xfId="2276" xr:uid="{00000000-0005-0000-0000-0000C3080000}"/>
    <cellStyle name="40% - Énfasis4 20 3" xfId="974" xr:uid="{00000000-0005-0000-0000-0000C4080000}"/>
    <cellStyle name="40% - Énfasis4 20 3 2" xfId="2618" xr:uid="{00000000-0005-0000-0000-0000C5080000}"/>
    <cellStyle name="40% - Énfasis4 20 4" xfId="1304" xr:uid="{00000000-0005-0000-0000-0000C6080000}"/>
    <cellStyle name="40% - Énfasis4 20 4 2" xfId="2948" xr:uid="{00000000-0005-0000-0000-0000C7080000}"/>
    <cellStyle name="40% - Énfasis4 20 5" xfId="1632" xr:uid="{00000000-0005-0000-0000-0000C8080000}"/>
    <cellStyle name="40% - Énfasis4 20 5 2" xfId="3276" xr:uid="{00000000-0005-0000-0000-0000C9080000}"/>
    <cellStyle name="40% - Énfasis4 20 6" xfId="1954" xr:uid="{00000000-0005-0000-0000-0000CA080000}"/>
    <cellStyle name="40% - Énfasis4 21" xfId="321" xr:uid="{00000000-0005-0000-0000-0000CB080000}"/>
    <cellStyle name="40% - Énfasis4 21 2" xfId="643" xr:uid="{00000000-0005-0000-0000-0000CC080000}"/>
    <cellStyle name="40% - Énfasis4 21 2 2" xfId="2287" xr:uid="{00000000-0005-0000-0000-0000CD080000}"/>
    <cellStyle name="40% - Énfasis4 21 3" xfId="985" xr:uid="{00000000-0005-0000-0000-0000CE080000}"/>
    <cellStyle name="40% - Énfasis4 21 3 2" xfId="2629" xr:uid="{00000000-0005-0000-0000-0000CF080000}"/>
    <cellStyle name="40% - Énfasis4 21 4" xfId="1315" xr:uid="{00000000-0005-0000-0000-0000D0080000}"/>
    <cellStyle name="40% - Énfasis4 21 4 2" xfId="2959" xr:uid="{00000000-0005-0000-0000-0000D1080000}"/>
    <cellStyle name="40% - Énfasis4 21 5" xfId="1643" xr:uid="{00000000-0005-0000-0000-0000D2080000}"/>
    <cellStyle name="40% - Énfasis4 21 5 2" xfId="3287" xr:uid="{00000000-0005-0000-0000-0000D3080000}"/>
    <cellStyle name="40% - Énfasis4 21 6" xfId="1965" xr:uid="{00000000-0005-0000-0000-0000D4080000}"/>
    <cellStyle name="40% - Énfasis4 22" xfId="330" xr:uid="{00000000-0005-0000-0000-0000D5080000}"/>
    <cellStyle name="40% - Énfasis4 22 2" xfId="652" xr:uid="{00000000-0005-0000-0000-0000D6080000}"/>
    <cellStyle name="40% - Énfasis4 22 2 2" xfId="2296" xr:uid="{00000000-0005-0000-0000-0000D7080000}"/>
    <cellStyle name="40% - Énfasis4 22 3" xfId="994" xr:uid="{00000000-0005-0000-0000-0000D8080000}"/>
    <cellStyle name="40% - Énfasis4 22 3 2" xfId="2638" xr:uid="{00000000-0005-0000-0000-0000D9080000}"/>
    <cellStyle name="40% - Énfasis4 22 4" xfId="1324" xr:uid="{00000000-0005-0000-0000-0000DA080000}"/>
    <cellStyle name="40% - Énfasis4 22 4 2" xfId="2968" xr:uid="{00000000-0005-0000-0000-0000DB080000}"/>
    <cellStyle name="40% - Énfasis4 22 5" xfId="1652" xr:uid="{00000000-0005-0000-0000-0000DC080000}"/>
    <cellStyle name="40% - Énfasis4 22 5 2" xfId="3296" xr:uid="{00000000-0005-0000-0000-0000DD080000}"/>
    <cellStyle name="40% - Énfasis4 22 6" xfId="1974" xr:uid="{00000000-0005-0000-0000-0000DE080000}"/>
    <cellStyle name="40% - Énfasis4 23" xfId="349" xr:uid="{00000000-0005-0000-0000-0000DF080000}"/>
    <cellStyle name="40% - Énfasis4 23 2" xfId="666" xr:uid="{00000000-0005-0000-0000-0000E0080000}"/>
    <cellStyle name="40% - Énfasis4 23 2 2" xfId="2310" xr:uid="{00000000-0005-0000-0000-0000E1080000}"/>
    <cellStyle name="40% - Énfasis4 23 3" xfId="1008" xr:uid="{00000000-0005-0000-0000-0000E2080000}"/>
    <cellStyle name="40% - Énfasis4 23 3 2" xfId="2652" xr:uid="{00000000-0005-0000-0000-0000E3080000}"/>
    <cellStyle name="40% - Énfasis4 23 4" xfId="1338" xr:uid="{00000000-0005-0000-0000-0000E4080000}"/>
    <cellStyle name="40% - Énfasis4 23 4 2" xfId="2982" xr:uid="{00000000-0005-0000-0000-0000E5080000}"/>
    <cellStyle name="40% - Énfasis4 23 5" xfId="1666" xr:uid="{00000000-0005-0000-0000-0000E6080000}"/>
    <cellStyle name="40% - Énfasis4 23 5 2" xfId="3310" xr:uid="{00000000-0005-0000-0000-0000E7080000}"/>
    <cellStyle name="40% - Énfasis4 23 6" xfId="1993" xr:uid="{00000000-0005-0000-0000-0000E8080000}"/>
    <cellStyle name="40% - Énfasis4 24" xfId="358" xr:uid="{00000000-0005-0000-0000-0000E9080000}"/>
    <cellStyle name="40% - Énfasis4 24 2" xfId="2002" xr:uid="{00000000-0005-0000-0000-0000EA080000}"/>
    <cellStyle name="40% - Énfasis4 25" xfId="684" xr:uid="{00000000-0005-0000-0000-0000EB080000}"/>
    <cellStyle name="40% - Énfasis4 25 2" xfId="2328" xr:uid="{00000000-0005-0000-0000-0000EC080000}"/>
    <cellStyle name="40% - Énfasis4 26" xfId="1017" xr:uid="{00000000-0005-0000-0000-0000ED080000}"/>
    <cellStyle name="40% - Énfasis4 26 2" xfId="2661" xr:uid="{00000000-0005-0000-0000-0000EE080000}"/>
    <cellStyle name="40% - Énfasis4 27" xfId="1346" xr:uid="{00000000-0005-0000-0000-0000EF080000}"/>
    <cellStyle name="40% - Énfasis4 27 2" xfId="2990" xr:uid="{00000000-0005-0000-0000-0000F0080000}"/>
    <cellStyle name="40% - Énfasis4 28" xfId="1680" xr:uid="{00000000-0005-0000-0000-0000F1080000}"/>
    <cellStyle name="40% - Énfasis4 3" xfId="76" xr:uid="{00000000-0005-0000-0000-0000F2080000}"/>
    <cellStyle name="40% - Énfasis4 3 2" xfId="398" xr:uid="{00000000-0005-0000-0000-0000F3080000}"/>
    <cellStyle name="40% - Énfasis4 3 2 2" xfId="2042" xr:uid="{00000000-0005-0000-0000-0000F4080000}"/>
    <cellStyle name="40% - Énfasis4 3 3" xfId="740" xr:uid="{00000000-0005-0000-0000-0000F5080000}"/>
    <cellStyle name="40% - Énfasis4 3 3 2" xfId="2384" xr:uid="{00000000-0005-0000-0000-0000F6080000}"/>
    <cellStyle name="40% - Énfasis4 3 4" xfId="1070" xr:uid="{00000000-0005-0000-0000-0000F7080000}"/>
    <cellStyle name="40% - Énfasis4 3 4 2" xfId="2714" xr:uid="{00000000-0005-0000-0000-0000F8080000}"/>
    <cellStyle name="40% - Énfasis4 3 5" xfId="1398" xr:uid="{00000000-0005-0000-0000-0000F9080000}"/>
    <cellStyle name="40% - Énfasis4 3 5 2" xfId="3042" xr:uid="{00000000-0005-0000-0000-0000FA080000}"/>
    <cellStyle name="40% - Énfasis4 3 6" xfId="1720" xr:uid="{00000000-0005-0000-0000-0000FB080000}"/>
    <cellStyle name="40% - Énfasis4 4" xfId="90" xr:uid="{00000000-0005-0000-0000-0000FC080000}"/>
    <cellStyle name="40% - Énfasis4 4 2" xfId="412" xr:uid="{00000000-0005-0000-0000-0000FD080000}"/>
    <cellStyle name="40% - Énfasis4 4 2 2" xfId="2056" xr:uid="{00000000-0005-0000-0000-0000FE080000}"/>
    <cellStyle name="40% - Énfasis4 4 3" xfId="754" xr:uid="{00000000-0005-0000-0000-0000FF080000}"/>
    <cellStyle name="40% - Énfasis4 4 3 2" xfId="2398" xr:uid="{00000000-0005-0000-0000-000000090000}"/>
    <cellStyle name="40% - Énfasis4 4 4" xfId="1084" xr:uid="{00000000-0005-0000-0000-000001090000}"/>
    <cellStyle name="40% - Énfasis4 4 4 2" xfId="2728" xr:uid="{00000000-0005-0000-0000-000002090000}"/>
    <cellStyle name="40% - Énfasis4 4 5" xfId="1412" xr:uid="{00000000-0005-0000-0000-000003090000}"/>
    <cellStyle name="40% - Énfasis4 4 5 2" xfId="3056" xr:uid="{00000000-0005-0000-0000-000004090000}"/>
    <cellStyle name="40% - Énfasis4 4 6" xfId="1734" xr:uid="{00000000-0005-0000-0000-000005090000}"/>
    <cellStyle name="40% - Énfasis4 5" xfId="104" xr:uid="{00000000-0005-0000-0000-000006090000}"/>
    <cellStyle name="40% - Énfasis4 5 2" xfId="426" xr:uid="{00000000-0005-0000-0000-000007090000}"/>
    <cellStyle name="40% - Énfasis4 5 2 2" xfId="2070" xr:uid="{00000000-0005-0000-0000-000008090000}"/>
    <cellStyle name="40% - Énfasis4 5 3" xfId="768" xr:uid="{00000000-0005-0000-0000-000009090000}"/>
    <cellStyle name="40% - Énfasis4 5 3 2" xfId="2412" xr:uid="{00000000-0005-0000-0000-00000A090000}"/>
    <cellStyle name="40% - Énfasis4 5 4" xfId="1098" xr:uid="{00000000-0005-0000-0000-00000B090000}"/>
    <cellStyle name="40% - Énfasis4 5 4 2" xfId="2742" xr:uid="{00000000-0005-0000-0000-00000C090000}"/>
    <cellStyle name="40% - Énfasis4 5 5" xfId="1426" xr:uid="{00000000-0005-0000-0000-00000D090000}"/>
    <cellStyle name="40% - Énfasis4 5 5 2" xfId="3070" xr:uid="{00000000-0005-0000-0000-00000E090000}"/>
    <cellStyle name="40% - Énfasis4 5 6" xfId="1748" xr:uid="{00000000-0005-0000-0000-00000F090000}"/>
    <cellStyle name="40% - Énfasis4 6" xfId="118" xr:uid="{00000000-0005-0000-0000-000010090000}"/>
    <cellStyle name="40% - Énfasis4 6 2" xfId="440" xr:uid="{00000000-0005-0000-0000-000011090000}"/>
    <cellStyle name="40% - Énfasis4 6 2 2" xfId="2084" xr:uid="{00000000-0005-0000-0000-000012090000}"/>
    <cellStyle name="40% - Énfasis4 6 3" xfId="782" xr:uid="{00000000-0005-0000-0000-000013090000}"/>
    <cellStyle name="40% - Énfasis4 6 3 2" xfId="2426" xr:uid="{00000000-0005-0000-0000-000014090000}"/>
    <cellStyle name="40% - Énfasis4 6 4" xfId="1112" xr:uid="{00000000-0005-0000-0000-000015090000}"/>
    <cellStyle name="40% - Énfasis4 6 4 2" xfId="2756" xr:uid="{00000000-0005-0000-0000-000016090000}"/>
    <cellStyle name="40% - Énfasis4 6 5" xfId="1440" xr:uid="{00000000-0005-0000-0000-000017090000}"/>
    <cellStyle name="40% - Énfasis4 6 5 2" xfId="3084" xr:uid="{00000000-0005-0000-0000-000018090000}"/>
    <cellStyle name="40% - Énfasis4 6 6" xfId="1762" xr:uid="{00000000-0005-0000-0000-000019090000}"/>
    <cellStyle name="40% - Énfasis4 7" xfId="132" xr:uid="{00000000-0005-0000-0000-00001A090000}"/>
    <cellStyle name="40% - Énfasis4 7 2" xfId="454" xr:uid="{00000000-0005-0000-0000-00001B090000}"/>
    <cellStyle name="40% - Énfasis4 7 2 2" xfId="2098" xr:uid="{00000000-0005-0000-0000-00001C090000}"/>
    <cellStyle name="40% - Énfasis4 7 3" xfId="796" xr:uid="{00000000-0005-0000-0000-00001D090000}"/>
    <cellStyle name="40% - Énfasis4 7 3 2" xfId="2440" xr:uid="{00000000-0005-0000-0000-00001E090000}"/>
    <cellStyle name="40% - Énfasis4 7 4" xfId="1126" xr:uid="{00000000-0005-0000-0000-00001F090000}"/>
    <cellStyle name="40% - Énfasis4 7 4 2" xfId="2770" xr:uid="{00000000-0005-0000-0000-000020090000}"/>
    <cellStyle name="40% - Énfasis4 7 5" xfId="1454" xr:uid="{00000000-0005-0000-0000-000021090000}"/>
    <cellStyle name="40% - Énfasis4 7 5 2" xfId="3098" xr:uid="{00000000-0005-0000-0000-000022090000}"/>
    <cellStyle name="40% - Énfasis4 7 6" xfId="1776" xr:uid="{00000000-0005-0000-0000-000023090000}"/>
    <cellStyle name="40% - Énfasis4 8" xfId="146" xr:uid="{00000000-0005-0000-0000-000024090000}"/>
    <cellStyle name="40% - Énfasis4 8 2" xfId="468" xr:uid="{00000000-0005-0000-0000-000025090000}"/>
    <cellStyle name="40% - Énfasis4 8 2 2" xfId="2112" xr:uid="{00000000-0005-0000-0000-000026090000}"/>
    <cellStyle name="40% - Énfasis4 8 3" xfId="810" xr:uid="{00000000-0005-0000-0000-000027090000}"/>
    <cellStyle name="40% - Énfasis4 8 3 2" xfId="2454" xr:uid="{00000000-0005-0000-0000-000028090000}"/>
    <cellStyle name="40% - Énfasis4 8 4" xfId="1140" xr:uid="{00000000-0005-0000-0000-000029090000}"/>
    <cellStyle name="40% - Énfasis4 8 4 2" xfId="2784" xr:uid="{00000000-0005-0000-0000-00002A090000}"/>
    <cellStyle name="40% - Énfasis4 8 5" xfId="1468" xr:uid="{00000000-0005-0000-0000-00002B090000}"/>
    <cellStyle name="40% - Énfasis4 8 5 2" xfId="3112" xr:uid="{00000000-0005-0000-0000-00002C090000}"/>
    <cellStyle name="40% - Énfasis4 8 6" xfId="1790" xr:uid="{00000000-0005-0000-0000-00002D090000}"/>
    <cellStyle name="40% - Énfasis4 9" xfId="160" xr:uid="{00000000-0005-0000-0000-00002E090000}"/>
    <cellStyle name="40% - Énfasis4 9 2" xfId="482" xr:uid="{00000000-0005-0000-0000-00002F090000}"/>
    <cellStyle name="40% - Énfasis4 9 2 2" xfId="2126" xr:uid="{00000000-0005-0000-0000-000030090000}"/>
    <cellStyle name="40% - Énfasis4 9 3" xfId="824" xr:uid="{00000000-0005-0000-0000-000031090000}"/>
    <cellStyle name="40% - Énfasis4 9 3 2" xfId="2468" xr:uid="{00000000-0005-0000-0000-000032090000}"/>
    <cellStyle name="40% - Énfasis4 9 4" xfId="1154" xr:uid="{00000000-0005-0000-0000-000033090000}"/>
    <cellStyle name="40% - Énfasis4 9 4 2" xfId="2798" xr:uid="{00000000-0005-0000-0000-000034090000}"/>
    <cellStyle name="40% - Énfasis4 9 5" xfId="1482" xr:uid="{00000000-0005-0000-0000-000035090000}"/>
    <cellStyle name="40% - Énfasis4 9 5 2" xfId="3126" xr:uid="{00000000-0005-0000-0000-000036090000}"/>
    <cellStyle name="40% - Énfasis4 9 6" xfId="1804" xr:uid="{00000000-0005-0000-0000-000037090000}"/>
    <cellStyle name="40% - Énfasis5" xfId="35" builtinId="47" customBuiltin="1"/>
    <cellStyle name="40% - Énfasis5 10" xfId="177" xr:uid="{00000000-0005-0000-0000-000039090000}"/>
    <cellStyle name="40% - Énfasis5 10 2" xfId="499" xr:uid="{00000000-0005-0000-0000-00003A090000}"/>
    <cellStyle name="40% - Énfasis5 10 2 2" xfId="2143" xr:uid="{00000000-0005-0000-0000-00003B090000}"/>
    <cellStyle name="40% - Énfasis5 10 3" xfId="841" xr:uid="{00000000-0005-0000-0000-00003C090000}"/>
    <cellStyle name="40% - Énfasis5 10 3 2" xfId="2485" xr:uid="{00000000-0005-0000-0000-00003D090000}"/>
    <cellStyle name="40% - Énfasis5 10 4" xfId="1171" xr:uid="{00000000-0005-0000-0000-00003E090000}"/>
    <cellStyle name="40% - Énfasis5 10 4 2" xfId="2815" xr:uid="{00000000-0005-0000-0000-00003F090000}"/>
    <cellStyle name="40% - Énfasis5 10 5" xfId="1499" xr:uid="{00000000-0005-0000-0000-000040090000}"/>
    <cellStyle name="40% - Énfasis5 10 5 2" xfId="3143" xr:uid="{00000000-0005-0000-0000-000041090000}"/>
    <cellStyle name="40% - Énfasis5 10 6" xfId="1821" xr:uid="{00000000-0005-0000-0000-000042090000}"/>
    <cellStyle name="40% - Énfasis5 11" xfId="189" xr:uid="{00000000-0005-0000-0000-000043090000}"/>
    <cellStyle name="40% - Énfasis5 11 2" xfId="511" xr:uid="{00000000-0005-0000-0000-000044090000}"/>
    <cellStyle name="40% - Énfasis5 11 2 2" xfId="2155" xr:uid="{00000000-0005-0000-0000-000045090000}"/>
    <cellStyle name="40% - Énfasis5 11 3" xfId="853" xr:uid="{00000000-0005-0000-0000-000046090000}"/>
    <cellStyle name="40% - Énfasis5 11 3 2" xfId="2497" xr:uid="{00000000-0005-0000-0000-000047090000}"/>
    <cellStyle name="40% - Énfasis5 11 4" xfId="1183" xr:uid="{00000000-0005-0000-0000-000048090000}"/>
    <cellStyle name="40% - Énfasis5 11 4 2" xfId="2827" xr:uid="{00000000-0005-0000-0000-000049090000}"/>
    <cellStyle name="40% - Énfasis5 11 5" xfId="1511" xr:uid="{00000000-0005-0000-0000-00004A090000}"/>
    <cellStyle name="40% - Énfasis5 11 5 2" xfId="3155" xr:uid="{00000000-0005-0000-0000-00004B090000}"/>
    <cellStyle name="40% - Énfasis5 11 6" xfId="1833" xr:uid="{00000000-0005-0000-0000-00004C090000}"/>
    <cellStyle name="40% - Énfasis5 12" xfId="200" xr:uid="{00000000-0005-0000-0000-00004D090000}"/>
    <cellStyle name="40% - Énfasis5 12 2" xfId="522" xr:uid="{00000000-0005-0000-0000-00004E090000}"/>
    <cellStyle name="40% - Énfasis5 12 2 2" xfId="2166" xr:uid="{00000000-0005-0000-0000-00004F090000}"/>
    <cellStyle name="40% - Énfasis5 12 3" xfId="864" xr:uid="{00000000-0005-0000-0000-000050090000}"/>
    <cellStyle name="40% - Énfasis5 12 3 2" xfId="2508" xr:uid="{00000000-0005-0000-0000-000051090000}"/>
    <cellStyle name="40% - Énfasis5 12 4" xfId="1194" xr:uid="{00000000-0005-0000-0000-000052090000}"/>
    <cellStyle name="40% - Énfasis5 12 4 2" xfId="2838" xr:uid="{00000000-0005-0000-0000-000053090000}"/>
    <cellStyle name="40% - Énfasis5 12 5" xfId="1522" xr:uid="{00000000-0005-0000-0000-000054090000}"/>
    <cellStyle name="40% - Énfasis5 12 5 2" xfId="3166" xr:uid="{00000000-0005-0000-0000-000055090000}"/>
    <cellStyle name="40% - Énfasis5 12 6" xfId="1844" xr:uid="{00000000-0005-0000-0000-000056090000}"/>
    <cellStyle name="40% - Énfasis5 13" xfId="210" xr:uid="{00000000-0005-0000-0000-000057090000}"/>
    <cellStyle name="40% - Énfasis5 13 2" xfId="532" xr:uid="{00000000-0005-0000-0000-000058090000}"/>
    <cellStyle name="40% - Énfasis5 13 2 2" xfId="2176" xr:uid="{00000000-0005-0000-0000-000059090000}"/>
    <cellStyle name="40% - Énfasis5 13 3" xfId="874" xr:uid="{00000000-0005-0000-0000-00005A090000}"/>
    <cellStyle name="40% - Énfasis5 13 3 2" xfId="2518" xr:uid="{00000000-0005-0000-0000-00005B090000}"/>
    <cellStyle name="40% - Énfasis5 13 4" xfId="1204" xr:uid="{00000000-0005-0000-0000-00005C090000}"/>
    <cellStyle name="40% - Énfasis5 13 4 2" xfId="2848" xr:uid="{00000000-0005-0000-0000-00005D090000}"/>
    <cellStyle name="40% - Énfasis5 13 5" xfId="1532" xr:uid="{00000000-0005-0000-0000-00005E090000}"/>
    <cellStyle name="40% - Énfasis5 13 5 2" xfId="3176" xr:uid="{00000000-0005-0000-0000-00005F090000}"/>
    <cellStyle name="40% - Énfasis5 13 6" xfId="1854" xr:uid="{00000000-0005-0000-0000-000060090000}"/>
    <cellStyle name="40% - Énfasis5 14" xfId="220" xr:uid="{00000000-0005-0000-0000-000061090000}"/>
    <cellStyle name="40% - Énfasis5 14 2" xfId="542" xr:uid="{00000000-0005-0000-0000-000062090000}"/>
    <cellStyle name="40% - Énfasis5 14 2 2" xfId="2186" xr:uid="{00000000-0005-0000-0000-000063090000}"/>
    <cellStyle name="40% - Énfasis5 14 3" xfId="884" xr:uid="{00000000-0005-0000-0000-000064090000}"/>
    <cellStyle name="40% - Énfasis5 14 3 2" xfId="2528" xr:uid="{00000000-0005-0000-0000-000065090000}"/>
    <cellStyle name="40% - Énfasis5 14 4" xfId="1214" xr:uid="{00000000-0005-0000-0000-000066090000}"/>
    <cellStyle name="40% - Énfasis5 14 4 2" xfId="2858" xr:uid="{00000000-0005-0000-0000-000067090000}"/>
    <cellStyle name="40% - Énfasis5 14 5" xfId="1542" xr:uid="{00000000-0005-0000-0000-000068090000}"/>
    <cellStyle name="40% - Énfasis5 14 5 2" xfId="3186" xr:uid="{00000000-0005-0000-0000-000069090000}"/>
    <cellStyle name="40% - Énfasis5 14 6" xfId="1864" xr:uid="{00000000-0005-0000-0000-00006A090000}"/>
    <cellStyle name="40% - Énfasis5 15" xfId="244" xr:uid="{00000000-0005-0000-0000-00006B090000}"/>
    <cellStyle name="40% - Énfasis5 15 2" xfId="566" xr:uid="{00000000-0005-0000-0000-00006C090000}"/>
    <cellStyle name="40% - Énfasis5 15 2 2" xfId="2210" xr:uid="{00000000-0005-0000-0000-00006D090000}"/>
    <cellStyle name="40% - Énfasis5 15 3" xfId="908" xr:uid="{00000000-0005-0000-0000-00006E090000}"/>
    <cellStyle name="40% - Énfasis5 15 3 2" xfId="2552" xr:uid="{00000000-0005-0000-0000-00006F090000}"/>
    <cellStyle name="40% - Énfasis5 15 4" xfId="1238" xr:uid="{00000000-0005-0000-0000-000070090000}"/>
    <cellStyle name="40% - Énfasis5 15 4 2" xfId="2882" xr:uid="{00000000-0005-0000-0000-000071090000}"/>
    <cellStyle name="40% - Énfasis5 15 5" xfId="1566" xr:uid="{00000000-0005-0000-0000-000072090000}"/>
    <cellStyle name="40% - Énfasis5 15 5 2" xfId="3210" xr:uid="{00000000-0005-0000-0000-000073090000}"/>
    <cellStyle name="40% - Énfasis5 15 6" xfId="1888" xr:uid="{00000000-0005-0000-0000-000074090000}"/>
    <cellStyle name="40% - Énfasis5 16" xfId="255" xr:uid="{00000000-0005-0000-0000-000075090000}"/>
    <cellStyle name="40% - Énfasis5 16 2" xfId="577" xr:uid="{00000000-0005-0000-0000-000076090000}"/>
    <cellStyle name="40% - Énfasis5 16 2 2" xfId="2221" xr:uid="{00000000-0005-0000-0000-000077090000}"/>
    <cellStyle name="40% - Énfasis5 16 3" xfId="919" xr:uid="{00000000-0005-0000-0000-000078090000}"/>
    <cellStyle name="40% - Énfasis5 16 3 2" xfId="2563" xr:uid="{00000000-0005-0000-0000-000079090000}"/>
    <cellStyle name="40% - Énfasis5 16 4" xfId="1249" xr:uid="{00000000-0005-0000-0000-00007A090000}"/>
    <cellStyle name="40% - Énfasis5 16 4 2" xfId="2893" xr:uid="{00000000-0005-0000-0000-00007B090000}"/>
    <cellStyle name="40% - Énfasis5 16 5" xfId="1577" xr:uid="{00000000-0005-0000-0000-00007C090000}"/>
    <cellStyle name="40% - Énfasis5 16 5 2" xfId="3221" xr:uid="{00000000-0005-0000-0000-00007D090000}"/>
    <cellStyle name="40% - Énfasis5 16 6" xfId="1899" xr:uid="{00000000-0005-0000-0000-00007E090000}"/>
    <cellStyle name="40% - Énfasis5 17" xfId="266" xr:uid="{00000000-0005-0000-0000-00007F090000}"/>
    <cellStyle name="40% - Énfasis5 17 2" xfId="588" xr:uid="{00000000-0005-0000-0000-000080090000}"/>
    <cellStyle name="40% - Énfasis5 17 2 2" xfId="2232" xr:uid="{00000000-0005-0000-0000-000081090000}"/>
    <cellStyle name="40% - Énfasis5 17 3" xfId="930" xr:uid="{00000000-0005-0000-0000-000082090000}"/>
    <cellStyle name="40% - Énfasis5 17 3 2" xfId="2574" xr:uid="{00000000-0005-0000-0000-000083090000}"/>
    <cellStyle name="40% - Énfasis5 17 4" xfId="1260" xr:uid="{00000000-0005-0000-0000-000084090000}"/>
    <cellStyle name="40% - Énfasis5 17 4 2" xfId="2904" xr:uid="{00000000-0005-0000-0000-000085090000}"/>
    <cellStyle name="40% - Énfasis5 17 5" xfId="1588" xr:uid="{00000000-0005-0000-0000-000086090000}"/>
    <cellStyle name="40% - Énfasis5 17 5 2" xfId="3232" xr:uid="{00000000-0005-0000-0000-000087090000}"/>
    <cellStyle name="40% - Énfasis5 17 6" xfId="1910" xr:uid="{00000000-0005-0000-0000-000088090000}"/>
    <cellStyle name="40% - Énfasis5 18" xfId="276" xr:uid="{00000000-0005-0000-0000-000089090000}"/>
    <cellStyle name="40% - Énfasis5 18 2" xfId="598" xr:uid="{00000000-0005-0000-0000-00008A090000}"/>
    <cellStyle name="40% - Énfasis5 18 2 2" xfId="2242" xr:uid="{00000000-0005-0000-0000-00008B090000}"/>
    <cellStyle name="40% - Énfasis5 18 3" xfId="940" xr:uid="{00000000-0005-0000-0000-00008C090000}"/>
    <cellStyle name="40% - Énfasis5 18 3 2" xfId="2584" xr:uid="{00000000-0005-0000-0000-00008D090000}"/>
    <cellStyle name="40% - Énfasis5 18 4" xfId="1270" xr:uid="{00000000-0005-0000-0000-00008E090000}"/>
    <cellStyle name="40% - Énfasis5 18 4 2" xfId="2914" xr:uid="{00000000-0005-0000-0000-00008F090000}"/>
    <cellStyle name="40% - Énfasis5 18 5" xfId="1598" xr:uid="{00000000-0005-0000-0000-000090090000}"/>
    <cellStyle name="40% - Énfasis5 18 5 2" xfId="3242" xr:uid="{00000000-0005-0000-0000-000091090000}"/>
    <cellStyle name="40% - Énfasis5 18 6" xfId="1920" xr:uid="{00000000-0005-0000-0000-000092090000}"/>
    <cellStyle name="40% - Énfasis5 19" xfId="301" xr:uid="{00000000-0005-0000-0000-000093090000}"/>
    <cellStyle name="40% - Énfasis5 19 2" xfId="623" xr:uid="{00000000-0005-0000-0000-000094090000}"/>
    <cellStyle name="40% - Énfasis5 19 2 2" xfId="2267" xr:uid="{00000000-0005-0000-0000-000095090000}"/>
    <cellStyle name="40% - Énfasis5 19 3" xfId="965" xr:uid="{00000000-0005-0000-0000-000096090000}"/>
    <cellStyle name="40% - Énfasis5 19 3 2" xfId="2609" xr:uid="{00000000-0005-0000-0000-000097090000}"/>
    <cellStyle name="40% - Énfasis5 19 4" xfId="1295" xr:uid="{00000000-0005-0000-0000-000098090000}"/>
    <cellStyle name="40% - Énfasis5 19 4 2" xfId="2939" xr:uid="{00000000-0005-0000-0000-000099090000}"/>
    <cellStyle name="40% - Énfasis5 19 5" xfId="1623" xr:uid="{00000000-0005-0000-0000-00009A090000}"/>
    <cellStyle name="40% - Énfasis5 19 5 2" xfId="3267" xr:uid="{00000000-0005-0000-0000-00009B090000}"/>
    <cellStyle name="40% - Énfasis5 19 6" xfId="1945" xr:uid="{00000000-0005-0000-0000-00009C090000}"/>
    <cellStyle name="40% - Énfasis5 2" xfId="66" xr:uid="{00000000-0005-0000-0000-00009D090000}"/>
    <cellStyle name="40% - Énfasis5 2 2" xfId="374" xr:uid="{00000000-0005-0000-0000-00009E090000}"/>
    <cellStyle name="40% - Énfasis5 2 2 2" xfId="732" xr:uid="{00000000-0005-0000-0000-00009F090000}"/>
    <cellStyle name="40% - Énfasis5 2 2 2 2" xfId="2376" xr:uid="{00000000-0005-0000-0000-0000A0090000}"/>
    <cellStyle name="40% - Énfasis5 2 2 3" xfId="1062" xr:uid="{00000000-0005-0000-0000-0000A1090000}"/>
    <cellStyle name="40% - Énfasis5 2 2 3 2" xfId="2706" xr:uid="{00000000-0005-0000-0000-0000A2090000}"/>
    <cellStyle name="40% - Énfasis5 2 2 4" xfId="1390" xr:uid="{00000000-0005-0000-0000-0000A3090000}"/>
    <cellStyle name="40% - Énfasis5 2 2 4 2" xfId="3034" xr:uid="{00000000-0005-0000-0000-0000A4090000}"/>
    <cellStyle name="40% - Énfasis5 2 2 5" xfId="2018" xr:uid="{00000000-0005-0000-0000-0000A5090000}"/>
    <cellStyle name="40% - Énfasis5 2 3" xfId="704" xr:uid="{00000000-0005-0000-0000-0000A6090000}"/>
    <cellStyle name="40% - Énfasis5 2 3 2" xfId="2348" xr:uid="{00000000-0005-0000-0000-0000A7090000}"/>
    <cellStyle name="40% - Énfasis5 2 4" xfId="1034" xr:uid="{00000000-0005-0000-0000-0000A8090000}"/>
    <cellStyle name="40% - Énfasis5 2 4 2" xfId="2678" xr:uid="{00000000-0005-0000-0000-0000A9090000}"/>
    <cellStyle name="40% - Énfasis5 2 5" xfId="1362" xr:uid="{00000000-0005-0000-0000-0000AA090000}"/>
    <cellStyle name="40% - Énfasis5 2 5 2" xfId="3006" xr:uid="{00000000-0005-0000-0000-0000AB090000}"/>
    <cellStyle name="40% - Énfasis5 2 6" xfId="1710" xr:uid="{00000000-0005-0000-0000-0000AC090000}"/>
    <cellStyle name="40% - Énfasis5 20" xfId="312" xr:uid="{00000000-0005-0000-0000-0000AD090000}"/>
    <cellStyle name="40% - Énfasis5 20 2" xfId="634" xr:uid="{00000000-0005-0000-0000-0000AE090000}"/>
    <cellStyle name="40% - Énfasis5 20 2 2" xfId="2278" xr:uid="{00000000-0005-0000-0000-0000AF090000}"/>
    <cellStyle name="40% - Énfasis5 20 3" xfId="976" xr:uid="{00000000-0005-0000-0000-0000B0090000}"/>
    <cellStyle name="40% - Énfasis5 20 3 2" xfId="2620" xr:uid="{00000000-0005-0000-0000-0000B1090000}"/>
    <cellStyle name="40% - Énfasis5 20 4" xfId="1306" xr:uid="{00000000-0005-0000-0000-0000B2090000}"/>
    <cellStyle name="40% - Énfasis5 20 4 2" xfId="2950" xr:uid="{00000000-0005-0000-0000-0000B3090000}"/>
    <cellStyle name="40% - Énfasis5 20 5" xfId="1634" xr:uid="{00000000-0005-0000-0000-0000B4090000}"/>
    <cellStyle name="40% - Énfasis5 20 5 2" xfId="3278" xr:uid="{00000000-0005-0000-0000-0000B5090000}"/>
    <cellStyle name="40% - Énfasis5 20 6" xfId="1956" xr:uid="{00000000-0005-0000-0000-0000B6090000}"/>
    <cellStyle name="40% - Énfasis5 21" xfId="323" xr:uid="{00000000-0005-0000-0000-0000B7090000}"/>
    <cellStyle name="40% - Énfasis5 21 2" xfId="645" xr:uid="{00000000-0005-0000-0000-0000B8090000}"/>
    <cellStyle name="40% - Énfasis5 21 2 2" xfId="2289" xr:uid="{00000000-0005-0000-0000-0000B9090000}"/>
    <cellStyle name="40% - Énfasis5 21 3" xfId="987" xr:uid="{00000000-0005-0000-0000-0000BA090000}"/>
    <cellStyle name="40% - Énfasis5 21 3 2" xfId="2631" xr:uid="{00000000-0005-0000-0000-0000BB090000}"/>
    <cellStyle name="40% - Énfasis5 21 4" xfId="1317" xr:uid="{00000000-0005-0000-0000-0000BC090000}"/>
    <cellStyle name="40% - Énfasis5 21 4 2" xfId="2961" xr:uid="{00000000-0005-0000-0000-0000BD090000}"/>
    <cellStyle name="40% - Énfasis5 21 5" xfId="1645" xr:uid="{00000000-0005-0000-0000-0000BE090000}"/>
    <cellStyle name="40% - Énfasis5 21 5 2" xfId="3289" xr:uid="{00000000-0005-0000-0000-0000BF090000}"/>
    <cellStyle name="40% - Énfasis5 21 6" xfId="1967" xr:uid="{00000000-0005-0000-0000-0000C0090000}"/>
    <cellStyle name="40% - Énfasis5 22" xfId="332" xr:uid="{00000000-0005-0000-0000-0000C1090000}"/>
    <cellStyle name="40% - Énfasis5 22 2" xfId="654" xr:uid="{00000000-0005-0000-0000-0000C2090000}"/>
    <cellStyle name="40% - Énfasis5 22 2 2" xfId="2298" xr:uid="{00000000-0005-0000-0000-0000C3090000}"/>
    <cellStyle name="40% - Énfasis5 22 3" xfId="996" xr:uid="{00000000-0005-0000-0000-0000C4090000}"/>
    <cellStyle name="40% - Énfasis5 22 3 2" xfId="2640" xr:uid="{00000000-0005-0000-0000-0000C5090000}"/>
    <cellStyle name="40% - Énfasis5 22 4" xfId="1326" xr:uid="{00000000-0005-0000-0000-0000C6090000}"/>
    <cellStyle name="40% - Énfasis5 22 4 2" xfId="2970" xr:uid="{00000000-0005-0000-0000-0000C7090000}"/>
    <cellStyle name="40% - Énfasis5 22 5" xfId="1654" xr:uid="{00000000-0005-0000-0000-0000C8090000}"/>
    <cellStyle name="40% - Énfasis5 22 5 2" xfId="3298" xr:uid="{00000000-0005-0000-0000-0000C9090000}"/>
    <cellStyle name="40% - Énfasis5 22 6" xfId="1976" xr:uid="{00000000-0005-0000-0000-0000CA090000}"/>
    <cellStyle name="40% - Énfasis5 23" xfId="351" xr:uid="{00000000-0005-0000-0000-0000CB090000}"/>
    <cellStyle name="40% - Énfasis5 23 2" xfId="668" xr:uid="{00000000-0005-0000-0000-0000CC090000}"/>
    <cellStyle name="40% - Énfasis5 23 2 2" xfId="2312" xr:uid="{00000000-0005-0000-0000-0000CD090000}"/>
    <cellStyle name="40% - Énfasis5 23 3" xfId="1010" xr:uid="{00000000-0005-0000-0000-0000CE090000}"/>
    <cellStyle name="40% - Énfasis5 23 3 2" xfId="2654" xr:uid="{00000000-0005-0000-0000-0000CF090000}"/>
    <cellStyle name="40% - Énfasis5 23 4" xfId="1340" xr:uid="{00000000-0005-0000-0000-0000D0090000}"/>
    <cellStyle name="40% - Énfasis5 23 4 2" xfId="2984" xr:uid="{00000000-0005-0000-0000-0000D1090000}"/>
    <cellStyle name="40% - Énfasis5 23 5" xfId="1668" xr:uid="{00000000-0005-0000-0000-0000D2090000}"/>
    <cellStyle name="40% - Énfasis5 23 5 2" xfId="3312" xr:uid="{00000000-0005-0000-0000-0000D3090000}"/>
    <cellStyle name="40% - Énfasis5 23 6" xfId="1995" xr:uid="{00000000-0005-0000-0000-0000D4090000}"/>
    <cellStyle name="40% - Énfasis5 24" xfId="360" xr:uid="{00000000-0005-0000-0000-0000D5090000}"/>
    <cellStyle name="40% - Énfasis5 24 2" xfId="2004" xr:uid="{00000000-0005-0000-0000-0000D6090000}"/>
    <cellStyle name="40% - Énfasis5 25" xfId="688" xr:uid="{00000000-0005-0000-0000-0000D7090000}"/>
    <cellStyle name="40% - Énfasis5 25 2" xfId="2332" xr:uid="{00000000-0005-0000-0000-0000D8090000}"/>
    <cellStyle name="40% - Énfasis5 26" xfId="1019" xr:uid="{00000000-0005-0000-0000-0000D9090000}"/>
    <cellStyle name="40% - Énfasis5 26 2" xfId="2663" xr:uid="{00000000-0005-0000-0000-0000DA090000}"/>
    <cellStyle name="40% - Énfasis5 27" xfId="1348" xr:uid="{00000000-0005-0000-0000-0000DB090000}"/>
    <cellStyle name="40% - Énfasis5 27 2" xfId="2992" xr:uid="{00000000-0005-0000-0000-0000DC090000}"/>
    <cellStyle name="40% - Énfasis5 28" xfId="1682" xr:uid="{00000000-0005-0000-0000-0000DD090000}"/>
    <cellStyle name="40% - Énfasis5 3" xfId="80" xr:uid="{00000000-0005-0000-0000-0000DE090000}"/>
    <cellStyle name="40% - Énfasis5 3 2" xfId="402" xr:uid="{00000000-0005-0000-0000-0000DF090000}"/>
    <cellStyle name="40% - Énfasis5 3 2 2" xfId="2046" xr:uid="{00000000-0005-0000-0000-0000E0090000}"/>
    <cellStyle name="40% - Énfasis5 3 3" xfId="744" xr:uid="{00000000-0005-0000-0000-0000E1090000}"/>
    <cellStyle name="40% - Énfasis5 3 3 2" xfId="2388" xr:uid="{00000000-0005-0000-0000-0000E2090000}"/>
    <cellStyle name="40% - Énfasis5 3 4" xfId="1074" xr:uid="{00000000-0005-0000-0000-0000E3090000}"/>
    <cellStyle name="40% - Énfasis5 3 4 2" xfId="2718" xr:uid="{00000000-0005-0000-0000-0000E4090000}"/>
    <cellStyle name="40% - Énfasis5 3 5" xfId="1402" xr:uid="{00000000-0005-0000-0000-0000E5090000}"/>
    <cellStyle name="40% - Énfasis5 3 5 2" xfId="3046" xr:uid="{00000000-0005-0000-0000-0000E6090000}"/>
    <cellStyle name="40% - Énfasis5 3 6" xfId="1724" xr:uid="{00000000-0005-0000-0000-0000E7090000}"/>
    <cellStyle name="40% - Énfasis5 4" xfId="94" xr:uid="{00000000-0005-0000-0000-0000E8090000}"/>
    <cellStyle name="40% - Énfasis5 4 2" xfId="416" xr:uid="{00000000-0005-0000-0000-0000E9090000}"/>
    <cellStyle name="40% - Énfasis5 4 2 2" xfId="2060" xr:uid="{00000000-0005-0000-0000-0000EA090000}"/>
    <cellStyle name="40% - Énfasis5 4 3" xfId="758" xr:uid="{00000000-0005-0000-0000-0000EB090000}"/>
    <cellStyle name="40% - Énfasis5 4 3 2" xfId="2402" xr:uid="{00000000-0005-0000-0000-0000EC090000}"/>
    <cellStyle name="40% - Énfasis5 4 4" xfId="1088" xr:uid="{00000000-0005-0000-0000-0000ED090000}"/>
    <cellStyle name="40% - Énfasis5 4 4 2" xfId="2732" xr:uid="{00000000-0005-0000-0000-0000EE090000}"/>
    <cellStyle name="40% - Énfasis5 4 5" xfId="1416" xr:uid="{00000000-0005-0000-0000-0000EF090000}"/>
    <cellStyle name="40% - Énfasis5 4 5 2" xfId="3060" xr:uid="{00000000-0005-0000-0000-0000F0090000}"/>
    <cellStyle name="40% - Énfasis5 4 6" xfId="1738" xr:uid="{00000000-0005-0000-0000-0000F1090000}"/>
    <cellStyle name="40% - Énfasis5 5" xfId="108" xr:uid="{00000000-0005-0000-0000-0000F2090000}"/>
    <cellStyle name="40% - Énfasis5 5 2" xfId="430" xr:uid="{00000000-0005-0000-0000-0000F3090000}"/>
    <cellStyle name="40% - Énfasis5 5 2 2" xfId="2074" xr:uid="{00000000-0005-0000-0000-0000F4090000}"/>
    <cellStyle name="40% - Énfasis5 5 3" xfId="772" xr:uid="{00000000-0005-0000-0000-0000F5090000}"/>
    <cellStyle name="40% - Énfasis5 5 3 2" xfId="2416" xr:uid="{00000000-0005-0000-0000-0000F6090000}"/>
    <cellStyle name="40% - Énfasis5 5 4" xfId="1102" xr:uid="{00000000-0005-0000-0000-0000F7090000}"/>
    <cellStyle name="40% - Énfasis5 5 4 2" xfId="2746" xr:uid="{00000000-0005-0000-0000-0000F8090000}"/>
    <cellStyle name="40% - Énfasis5 5 5" xfId="1430" xr:uid="{00000000-0005-0000-0000-0000F9090000}"/>
    <cellStyle name="40% - Énfasis5 5 5 2" xfId="3074" xr:uid="{00000000-0005-0000-0000-0000FA090000}"/>
    <cellStyle name="40% - Énfasis5 5 6" xfId="1752" xr:uid="{00000000-0005-0000-0000-0000FB090000}"/>
    <cellStyle name="40% - Énfasis5 6" xfId="122" xr:uid="{00000000-0005-0000-0000-0000FC090000}"/>
    <cellStyle name="40% - Énfasis5 6 2" xfId="444" xr:uid="{00000000-0005-0000-0000-0000FD090000}"/>
    <cellStyle name="40% - Énfasis5 6 2 2" xfId="2088" xr:uid="{00000000-0005-0000-0000-0000FE090000}"/>
    <cellStyle name="40% - Énfasis5 6 3" xfId="786" xr:uid="{00000000-0005-0000-0000-0000FF090000}"/>
    <cellStyle name="40% - Énfasis5 6 3 2" xfId="2430" xr:uid="{00000000-0005-0000-0000-0000000A0000}"/>
    <cellStyle name="40% - Énfasis5 6 4" xfId="1116" xr:uid="{00000000-0005-0000-0000-0000010A0000}"/>
    <cellStyle name="40% - Énfasis5 6 4 2" xfId="2760" xr:uid="{00000000-0005-0000-0000-0000020A0000}"/>
    <cellStyle name="40% - Énfasis5 6 5" xfId="1444" xr:uid="{00000000-0005-0000-0000-0000030A0000}"/>
    <cellStyle name="40% - Énfasis5 6 5 2" xfId="3088" xr:uid="{00000000-0005-0000-0000-0000040A0000}"/>
    <cellStyle name="40% - Énfasis5 6 6" xfId="1766" xr:uid="{00000000-0005-0000-0000-0000050A0000}"/>
    <cellStyle name="40% - Énfasis5 7" xfId="136" xr:uid="{00000000-0005-0000-0000-0000060A0000}"/>
    <cellStyle name="40% - Énfasis5 7 2" xfId="458" xr:uid="{00000000-0005-0000-0000-0000070A0000}"/>
    <cellStyle name="40% - Énfasis5 7 2 2" xfId="2102" xr:uid="{00000000-0005-0000-0000-0000080A0000}"/>
    <cellStyle name="40% - Énfasis5 7 3" xfId="800" xr:uid="{00000000-0005-0000-0000-0000090A0000}"/>
    <cellStyle name="40% - Énfasis5 7 3 2" xfId="2444" xr:uid="{00000000-0005-0000-0000-00000A0A0000}"/>
    <cellStyle name="40% - Énfasis5 7 4" xfId="1130" xr:uid="{00000000-0005-0000-0000-00000B0A0000}"/>
    <cellStyle name="40% - Énfasis5 7 4 2" xfId="2774" xr:uid="{00000000-0005-0000-0000-00000C0A0000}"/>
    <cellStyle name="40% - Énfasis5 7 5" xfId="1458" xr:uid="{00000000-0005-0000-0000-00000D0A0000}"/>
    <cellStyle name="40% - Énfasis5 7 5 2" xfId="3102" xr:uid="{00000000-0005-0000-0000-00000E0A0000}"/>
    <cellStyle name="40% - Énfasis5 7 6" xfId="1780" xr:uid="{00000000-0005-0000-0000-00000F0A0000}"/>
    <cellStyle name="40% - Énfasis5 8" xfId="150" xr:uid="{00000000-0005-0000-0000-0000100A0000}"/>
    <cellStyle name="40% - Énfasis5 8 2" xfId="472" xr:uid="{00000000-0005-0000-0000-0000110A0000}"/>
    <cellStyle name="40% - Énfasis5 8 2 2" xfId="2116" xr:uid="{00000000-0005-0000-0000-0000120A0000}"/>
    <cellStyle name="40% - Énfasis5 8 3" xfId="814" xr:uid="{00000000-0005-0000-0000-0000130A0000}"/>
    <cellStyle name="40% - Énfasis5 8 3 2" xfId="2458" xr:uid="{00000000-0005-0000-0000-0000140A0000}"/>
    <cellStyle name="40% - Énfasis5 8 4" xfId="1144" xr:uid="{00000000-0005-0000-0000-0000150A0000}"/>
    <cellStyle name="40% - Énfasis5 8 4 2" xfId="2788" xr:uid="{00000000-0005-0000-0000-0000160A0000}"/>
    <cellStyle name="40% - Énfasis5 8 5" xfId="1472" xr:uid="{00000000-0005-0000-0000-0000170A0000}"/>
    <cellStyle name="40% - Énfasis5 8 5 2" xfId="3116" xr:uid="{00000000-0005-0000-0000-0000180A0000}"/>
    <cellStyle name="40% - Énfasis5 8 6" xfId="1794" xr:uid="{00000000-0005-0000-0000-0000190A0000}"/>
    <cellStyle name="40% - Énfasis5 9" xfId="164" xr:uid="{00000000-0005-0000-0000-00001A0A0000}"/>
    <cellStyle name="40% - Énfasis5 9 2" xfId="486" xr:uid="{00000000-0005-0000-0000-00001B0A0000}"/>
    <cellStyle name="40% - Énfasis5 9 2 2" xfId="2130" xr:uid="{00000000-0005-0000-0000-00001C0A0000}"/>
    <cellStyle name="40% - Énfasis5 9 3" xfId="828" xr:uid="{00000000-0005-0000-0000-00001D0A0000}"/>
    <cellStyle name="40% - Énfasis5 9 3 2" xfId="2472" xr:uid="{00000000-0005-0000-0000-00001E0A0000}"/>
    <cellStyle name="40% - Énfasis5 9 4" xfId="1158" xr:uid="{00000000-0005-0000-0000-00001F0A0000}"/>
    <cellStyle name="40% - Énfasis5 9 4 2" xfId="2802" xr:uid="{00000000-0005-0000-0000-0000200A0000}"/>
    <cellStyle name="40% - Énfasis5 9 5" xfId="1486" xr:uid="{00000000-0005-0000-0000-0000210A0000}"/>
    <cellStyle name="40% - Énfasis5 9 5 2" xfId="3130" xr:uid="{00000000-0005-0000-0000-0000220A0000}"/>
    <cellStyle name="40% - Énfasis5 9 6" xfId="1808" xr:uid="{00000000-0005-0000-0000-0000230A0000}"/>
    <cellStyle name="40% - Énfasis6" xfId="39" builtinId="51" customBuiltin="1"/>
    <cellStyle name="40% - Énfasis6 10" xfId="181" xr:uid="{00000000-0005-0000-0000-0000250A0000}"/>
    <cellStyle name="40% - Énfasis6 10 2" xfId="503" xr:uid="{00000000-0005-0000-0000-0000260A0000}"/>
    <cellStyle name="40% - Énfasis6 10 2 2" xfId="2147" xr:uid="{00000000-0005-0000-0000-0000270A0000}"/>
    <cellStyle name="40% - Énfasis6 10 3" xfId="845" xr:uid="{00000000-0005-0000-0000-0000280A0000}"/>
    <cellStyle name="40% - Énfasis6 10 3 2" xfId="2489" xr:uid="{00000000-0005-0000-0000-0000290A0000}"/>
    <cellStyle name="40% - Énfasis6 10 4" xfId="1175" xr:uid="{00000000-0005-0000-0000-00002A0A0000}"/>
    <cellStyle name="40% - Énfasis6 10 4 2" xfId="2819" xr:uid="{00000000-0005-0000-0000-00002B0A0000}"/>
    <cellStyle name="40% - Énfasis6 10 5" xfId="1503" xr:uid="{00000000-0005-0000-0000-00002C0A0000}"/>
    <cellStyle name="40% - Énfasis6 10 5 2" xfId="3147" xr:uid="{00000000-0005-0000-0000-00002D0A0000}"/>
    <cellStyle name="40% - Énfasis6 10 6" xfId="1825" xr:uid="{00000000-0005-0000-0000-00002E0A0000}"/>
    <cellStyle name="40% - Énfasis6 11" xfId="193" xr:uid="{00000000-0005-0000-0000-00002F0A0000}"/>
    <cellStyle name="40% - Énfasis6 11 2" xfId="515" xr:uid="{00000000-0005-0000-0000-0000300A0000}"/>
    <cellStyle name="40% - Énfasis6 11 2 2" xfId="2159" xr:uid="{00000000-0005-0000-0000-0000310A0000}"/>
    <cellStyle name="40% - Énfasis6 11 3" xfId="857" xr:uid="{00000000-0005-0000-0000-0000320A0000}"/>
    <cellStyle name="40% - Énfasis6 11 3 2" xfId="2501" xr:uid="{00000000-0005-0000-0000-0000330A0000}"/>
    <cellStyle name="40% - Énfasis6 11 4" xfId="1187" xr:uid="{00000000-0005-0000-0000-0000340A0000}"/>
    <cellStyle name="40% - Énfasis6 11 4 2" xfId="2831" xr:uid="{00000000-0005-0000-0000-0000350A0000}"/>
    <cellStyle name="40% - Énfasis6 11 5" xfId="1515" xr:uid="{00000000-0005-0000-0000-0000360A0000}"/>
    <cellStyle name="40% - Énfasis6 11 5 2" xfId="3159" xr:uid="{00000000-0005-0000-0000-0000370A0000}"/>
    <cellStyle name="40% - Énfasis6 11 6" xfId="1837" xr:uid="{00000000-0005-0000-0000-0000380A0000}"/>
    <cellStyle name="40% - Énfasis6 12" xfId="202" xr:uid="{00000000-0005-0000-0000-0000390A0000}"/>
    <cellStyle name="40% - Énfasis6 12 2" xfId="524" xr:uid="{00000000-0005-0000-0000-00003A0A0000}"/>
    <cellStyle name="40% - Énfasis6 12 2 2" xfId="2168" xr:uid="{00000000-0005-0000-0000-00003B0A0000}"/>
    <cellStyle name="40% - Énfasis6 12 3" xfId="866" xr:uid="{00000000-0005-0000-0000-00003C0A0000}"/>
    <cellStyle name="40% - Énfasis6 12 3 2" xfId="2510" xr:uid="{00000000-0005-0000-0000-00003D0A0000}"/>
    <cellStyle name="40% - Énfasis6 12 4" xfId="1196" xr:uid="{00000000-0005-0000-0000-00003E0A0000}"/>
    <cellStyle name="40% - Énfasis6 12 4 2" xfId="2840" xr:uid="{00000000-0005-0000-0000-00003F0A0000}"/>
    <cellStyle name="40% - Énfasis6 12 5" xfId="1524" xr:uid="{00000000-0005-0000-0000-0000400A0000}"/>
    <cellStyle name="40% - Énfasis6 12 5 2" xfId="3168" xr:uid="{00000000-0005-0000-0000-0000410A0000}"/>
    <cellStyle name="40% - Énfasis6 12 6" xfId="1846" xr:uid="{00000000-0005-0000-0000-0000420A0000}"/>
    <cellStyle name="40% - Énfasis6 13" xfId="212" xr:uid="{00000000-0005-0000-0000-0000430A0000}"/>
    <cellStyle name="40% - Énfasis6 13 2" xfId="534" xr:uid="{00000000-0005-0000-0000-0000440A0000}"/>
    <cellStyle name="40% - Énfasis6 13 2 2" xfId="2178" xr:uid="{00000000-0005-0000-0000-0000450A0000}"/>
    <cellStyle name="40% - Énfasis6 13 3" xfId="876" xr:uid="{00000000-0005-0000-0000-0000460A0000}"/>
    <cellStyle name="40% - Énfasis6 13 3 2" xfId="2520" xr:uid="{00000000-0005-0000-0000-0000470A0000}"/>
    <cellStyle name="40% - Énfasis6 13 4" xfId="1206" xr:uid="{00000000-0005-0000-0000-0000480A0000}"/>
    <cellStyle name="40% - Énfasis6 13 4 2" xfId="2850" xr:uid="{00000000-0005-0000-0000-0000490A0000}"/>
    <cellStyle name="40% - Énfasis6 13 5" xfId="1534" xr:uid="{00000000-0005-0000-0000-00004A0A0000}"/>
    <cellStyle name="40% - Énfasis6 13 5 2" xfId="3178" xr:uid="{00000000-0005-0000-0000-00004B0A0000}"/>
    <cellStyle name="40% - Énfasis6 13 6" xfId="1856" xr:uid="{00000000-0005-0000-0000-00004C0A0000}"/>
    <cellStyle name="40% - Énfasis6 14" xfId="222" xr:uid="{00000000-0005-0000-0000-00004D0A0000}"/>
    <cellStyle name="40% - Énfasis6 14 2" xfId="544" xr:uid="{00000000-0005-0000-0000-00004E0A0000}"/>
    <cellStyle name="40% - Énfasis6 14 2 2" xfId="2188" xr:uid="{00000000-0005-0000-0000-00004F0A0000}"/>
    <cellStyle name="40% - Énfasis6 14 3" xfId="886" xr:uid="{00000000-0005-0000-0000-0000500A0000}"/>
    <cellStyle name="40% - Énfasis6 14 3 2" xfId="2530" xr:uid="{00000000-0005-0000-0000-0000510A0000}"/>
    <cellStyle name="40% - Énfasis6 14 4" xfId="1216" xr:uid="{00000000-0005-0000-0000-0000520A0000}"/>
    <cellStyle name="40% - Énfasis6 14 4 2" xfId="2860" xr:uid="{00000000-0005-0000-0000-0000530A0000}"/>
    <cellStyle name="40% - Énfasis6 14 5" xfId="1544" xr:uid="{00000000-0005-0000-0000-0000540A0000}"/>
    <cellStyle name="40% - Énfasis6 14 5 2" xfId="3188" xr:uid="{00000000-0005-0000-0000-0000550A0000}"/>
    <cellStyle name="40% - Énfasis6 14 6" xfId="1866" xr:uid="{00000000-0005-0000-0000-0000560A0000}"/>
    <cellStyle name="40% - Énfasis6 15" xfId="246" xr:uid="{00000000-0005-0000-0000-0000570A0000}"/>
    <cellStyle name="40% - Énfasis6 15 2" xfId="568" xr:uid="{00000000-0005-0000-0000-0000580A0000}"/>
    <cellStyle name="40% - Énfasis6 15 2 2" xfId="2212" xr:uid="{00000000-0005-0000-0000-0000590A0000}"/>
    <cellStyle name="40% - Énfasis6 15 3" xfId="910" xr:uid="{00000000-0005-0000-0000-00005A0A0000}"/>
    <cellStyle name="40% - Énfasis6 15 3 2" xfId="2554" xr:uid="{00000000-0005-0000-0000-00005B0A0000}"/>
    <cellStyle name="40% - Énfasis6 15 4" xfId="1240" xr:uid="{00000000-0005-0000-0000-00005C0A0000}"/>
    <cellStyle name="40% - Énfasis6 15 4 2" xfId="2884" xr:uid="{00000000-0005-0000-0000-00005D0A0000}"/>
    <cellStyle name="40% - Énfasis6 15 5" xfId="1568" xr:uid="{00000000-0005-0000-0000-00005E0A0000}"/>
    <cellStyle name="40% - Énfasis6 15 5 2" xfId="3212" xr:uid="{00000000-0005-0000-0000-00005F0A0000}"/>
    <cellStyle name="40% - Énfasis6 15 6" xfId="1890" xr:uid="{00000000-0005-0000-0000-0000600A0000}"/>
    <cellStyle name="40% - Énfasis6 16" xfId="258" xr:uid="{00000000-0005-0000-0000-0000610A0000}"/>
    <cellStyle name="40% - Énfasis6 16 2" xfId="580" xr:uid="{00000000-0005-0000-0000-0000620A0000}"/>
    <cellStyle name="40% - Énfasis6 16 2 2" xfId="2224" xr:uid="{00000000-0005-0000-0000-0000630A0000}"/>
    <cellStyle name="40% - Énfasis6 16 3" xfId="922" xr:uid="{00000000-0005-0000-0000-0000640A0000}"/>
    <cellStyle name="40% - Énfasis6 16 3 2" xfId="2566" xr:uid="{00000000-0005-0000-0000-0000650A0000}"/>
    <cellStyle name="40% - Énfasis6 16 4" xfId="1252" xr:uid="{00000000-0005-0000-0000-0000660A0000}"/>
    <cellStyle name="40% - Énfasis6 16 4 2" xfId="2896" xr:uid="{00000000-0005-0000-0000-0000670A0000}"/>
    <cellStyle name="40% - Énfasis6 16 5" xfId="1580" xr:uid="{00000000-0005-0000-0000-0000680A0000}"/>
    <cellStyle name="40% - Énfasis6 16 5 2" xfId="3224" xr:uid="{00000000-0005-0000-0000-0000690A0000}"/>
    <cellStyle name="40% - Énfasis6 16 6" xfId="1902" xr:uid="{00000000-0005-0000-0000-00006A0A0000}"/>
    <cellStyle name="40% - Énfasis6 17" xfId="269" xr:uid="{00000000-0005-0000-0000-00006B0A0000}"/>
    <cellStyle name="40% - Énfasis6 17 2" xfId="591" xr:uid="{00000000-0005-0000-0000-00006C0A0000}"/>
    <cellStyle name="40% - Énfasis6 17 2 2" xfId="2235" xr:uid="{00000000-0005-0000-0000-00006D0A0000}"/>
    <cellStyle name="40% - Énfasis6 17 3" xfId="933" xr:uid="{00000000-0005-0000-0000-00006E0A0000}"/>
    <cellStyle name="40% - Énfasis6 17 3 2" xfId="2577" xr:uid="{00000000-0005-0000-0000-00006F0A0000}"/>
    <cellStyle name="40% - Énfasis6 17 4" xfId="1263" xr:uid="{00000000-0005-0000-0000-0000700A0000}"/>
    <cellStyle name="40% - Énfasis6 17 4 2" xfId="2907" xr:uid="{00000000-0005-0000-0000-0000710A0000}"/>
    <cellStyle name="40% - Énfasis6 17 5" xfId="1591" xr:uid="{00000000-0005-0000-0000-0000720A0000}"/>
    <cellStyle name="40% - Énfasis6 17 5 2" xfId="3235" xr:uid="{00000000-0005-0000-0000-0000730A0000}"/>
    <cellStyle name="40% - Énfasis6 17 6" xfId="1913" xr:uid="{00000000-0005-0000-0000-0000740A0000}"/>
    <cellStyle name="40% - Énfasis6 18" xfId="278" xr:uid="{00000000-0005-0000-0000-0000750A0000}"/>
    <cellStyle name="40% - Énfasis6 18 2" xfId="600" xr:uid="{00000000-0005-0000-0000-0000760A0000}"/>
    <cellStyle name="40% - Énfasis6 18 2 2" xfId="2244" xr:uid="{00000000-0005-0000-0000-0000770A0000}"/>
    <cellStyle name="40% - Énfasis6 18 3" xfId="942" xr:uid="{00000000-0005-0000-0000-0000780A0000}"/>
    <cellStyle name="40% - Énfasis6 18 3 2" xfId="2586" xr:uid="{00000000-0005-0000-0000-0000790A0000}"/>
    <cellStyle name="40% - Énfasis6 18 4" xfId="1272" xr:uid="{00000000-0005-0000-0000-00007A0A0000}"/>
    <cellStyle name="40% - Énfasis6 18 4 2" xfId="2916" xr:uid="{00000000-0005-0000-0000-00007B0A0000}"/>
    <cellStyle name="40% - Énfasis6 18 5" xfId="1600" xr:uid="{00000000-0005-0000-0000-00007C0A0000}"/>
    <cellStyle name="40% - Énfasis6 18 5 2" xfId="3244" xr:uid="{00000000-0005-0000-0000-00007D0A0000}"/>
    <cellStyle name="40% - Énfasis6 18 6" xfId="1922" xr:uid="{00000000-0005-0000-0000-00007E0A0000}"/>
    <cellStyle name="40% - Énfasis6 19" xfId="305" xr:uid="{00000000-0005-0000-0000-00007F0A0000}"/>
    <cellStyle name="40% - Énfasis6 19 2" xfId="627" xr:uid="{00000000-0005-0000-0000-0000800A0000}"/>
    <cellStyle name="40% - Énfasis6 19 2 2" xfId="2271" xr:uid="{00000000-0005-0000-0000-0000810A0000}"/>
    <cellStyle name="40% - Énfasis6 19 3" xfId="969" xr:uid="{00000000-0005-0000-0000-0000820A0000}"/>
    <cellStyle name="40% - Énfasis6 19 3 2" xfId="2613" xr:uid="{00000000-0005-0000-0000-0000830A0000}"/>
    <cellStyle name="40% - Énfasis6 19 4" xfId="1299" xr:uid="{00000000-0005-0000-0000-0000840A0000}"/>
    <cellStyle name="40% - Énfasis6 19 4 2" xfId="2943" xr:uid="{00000000-0005-0000-0000-0000850A0000}"/>
    <cellStyle name="40% - Énfasis6 19 5" xfId="1627" xr:uid="{00000000-0005-0000-0000-0000860A0000}"/>
    <cellStyle name="40% - Énfasis6 19 5 2" xfId="3271" xr:uid="{00000000-0005-0000-0000-0000870A0000}"/>
    <cellStyle name="40% - Énfasis6 19 6" xfId="1949" xr:uid="{00000000-0005-0000-0000-0000880A0000}"/>
    <cellStyle name="40% - Énfasis6 2" xfId="70" xr:uid="{00000000-0005-0000-0000-0000890A0000}"/>
    <cellStyle name="40% - Énfasis6 2 2" xfId="376" xr:uid="{00000000-0005-0000-0000-00008A0A0000}"/>
    <cellStyle name="40% - Énfasis6 2 2 2" xfId="736" xr:uid="{00000000-0005-0000-0000-00008B0A0000}"/>
    <cellStyle name="40% - Énfasis6 2 2 2 2" xfId="2380" xr:uid="{00000000-0005-0000-0000-00008C0A0000}"/>
    <cellStyle name="40% - Énfasis6 2 2 3" xfId="1066" xr:uid="{00000000-0005-0000-0000-00008D0A0000}"/>
    <cellStyle name="40% - Énfasis6 2 2 3 2" xfId="2710" xr:uid="{00000000-0005-0000-0000-00008E0A0000}"/>
    <cellStyle name="40% - Énfasis6 2 2 4" xfId="1394" xr:uid="{00000000-0005-0000-0000-00008F0A0000}"/>
    <cellStyle name="40% - Énfasis6 2 2 4 2" xfId="3038" xr:uid="{00000000-0005-0000-0000-0000900A0000}"/>
    <cellStyle name="40% - Énfasis6 2 2 5" xfId="2020" xr:uid="{00000000-0005-0000-0000-0000910A0000}"/>
    <cellStyle name="40% - Énfasis6 2 3" xfId="706" xr:uid="{00000000-0005-0000-0000-0000920A0000}"/>
    <cellStyle name="40% - Énfasis6 2 3 2" xfId="2350" xr:uid="{00000000-0005-0000-0000-0000930A0000}"/>
    <cellStyle name="40% - Énfasis6 2 4" xfId="1036" xr:uid="{00000000-0005-0000-0000-0000940A0000}"/>
    <cellStyle name="40% - Énfasis6 2 4 2" xfId="2680" xr:uid="{00000000-0005-0000-0000-0000950A0000}"/>
    <cellStyle name="40% - Énfasis6 2 5" xfId="1364" xr:uid="{00000000-0005-0000-0000-0000960A0000}"/>
    <cellStyle name="40% - Énfasis6 2 5 2" xfId="3008" xr:uid="{00000000-0005-0000-0000-0000970A0000}"/>
    <cellStyle name="40% - Énfasis6 2 6" xfId="1714" xr:uid="{00000000-0005-0000-0000-0000980A0000}"/>
    <cellStyle name="40% - Énfasis6 20" xfId="316" xr:uid="{00000000-0005-0000-0000-0000990A0000}"/>
    <cellStyle name="40% - Énfasis6 20 2" xfId="638" xr:uid="{00000000-0005-0000-0000-00009A0A0000}"/>
    <cellStyle name="40% - Énfasis6 20 2 2" xfId="2282" xr:uid="{00000000-0005-0000-0000-00009B0A0000}"/>
    <cellStyle name="40% - Énfasis6 20 3" xfId="980" xr:uid="{00000000-0005-0000-0000-00009C0A0000}"/>
    <cellStyle name="40% - Énfasis6 20 3 2" xfId="2624" xr:uid="{00000000-0005-0000-0000-00009D0A0000}"/>
    <cellStyle name="40% - Énfasis6 20 4" xfId="1310" xr:uid="{00000000-0005-0000-0000-00009E0A0000}"/>
    <cellStyle name="40% - Énfasis6 20 4 2" xfId="2954" xr:uid="{00000000-0005-0000-0000-00009F0A0000}"/>
    <cellStyle name="40% - Énfasis6 20 5" xfId="1638" xr:uid="{00000000-0005-0000-0000-0000A00A0000}"/>
    <cellStyle name="40% - Énfasis6 20 5 2" xfId="3282" xr:uid="{00000000-0005-0000-0000-0000A10A0000}"/>
    <cellStyle name="40% - Énfasis6 20 6" xfId="1960" xr:uid="{00000000-0005-0000-0000-0000A20A0000}"/>
    <cellStyle name="40% - Énfasis6 21" xfId="325" xr:uid="{00000000-0005-0000-0000-0000A30A0000}"/>
    <cellStyle name="40% - Énfasis6 21 2" xfId="647" xr:uid="{00000000-0005-0000-0000-0000A40A0000}"/>
    <cellStyle name="40% - Énfasis6 21 2 2" xfId="2291" xr:uid="{00000000-0005-0000-0000-0000A50A0000}"/>
    <cellStyle name="40% - Énfasis6 21 3" xfId="989" xr:uid="{00000000-0005-0000-0000-0000A60A0000}"/>
    <cellStyle name="40% - Énfasis6 21 3 2" xfId="2633" xr:uid="{00000000-0005-0000-0000-0000A70A0000}"/>
    <cellStyle name="40% - Énfasis6 21 4" xfId="1319" xr:uid="{00000000-0005-0000-0000-0000A80A0000}"/>
    <cellStyle name="40% - Énfasis6 21 4 2" xfId="2963" xr:uid="{00000000-0005-0000-0000-0000A90A0000}"/>
    <cellStyle name="40% - Énfasis6 21 5" xfId="1647" xr:uid="{00000000-0005-0000-0000-0000AA0A0000}"/>
    <cellStyle name="40% - Énfasis6 21 5 2" xfId="3291" xr:uid="{00000000-0005-0000-0000-0000AB0A0000}"/>
    <cellStyle name="40% - Énfasis6 21 6" xfId="1969" xr:uid="{00000000-0005-0000-0000-0000AC0A0000}"/>
    <cellStyle name="40% - Énfasis6 22" xfId="334" xr:uid="{00000000-0005-0000-0000-0000AD0A0000}"/>
    <cellStyle name="40% - Énfasis6 22 2" xfId="656" xr:uid="{00000000-0005-0000-0000-0000AE0A0000}"/>
    <cellStyle name="40% - Énfasis6 22 2 2" xfId="2300" xr:uid="{00000000-0005-0000-0000-0000AF0A0000}"/>
    <cellStyle name="40% - Énfasis6 22 3" xfId="998" xr:uid="{00000000-0005-0000-0000-0000B00A0000}"/>
    <cellStyle name="40% - Énfasis6 22 3 2" xfId="2642" xr:uid="{00000000-0005-0000-0000-0000B10A0000}"/>
    <cellStyle name="40% - Énfasis6 22 4" xfId="1328" xr:uid="{00000000-0005-0000-0000-0000B20A0000}"/>
    <cellStyle name="40% - Énfasis6 22 4 2" xfId="2972" xr:uid="{00000000-0005-0000-0000-0000B30A0000}"/>
    <cellStyle name="40% - Énfasis6 22 5" xfId="1656" xr:uid="{00000000-0005-0000-0000-0000B40A0000}"/>
    <cellStyle name="40% - Énfasis6 22 5 2" xfId="3300" xr:uid="{00000000-0005-0000-0000-0000B50A0000}"/>
    <cellStyle name="40% - Énfasis6 22 6" xfId="1978" xr:uid="{00000000-0005-0000-0000-0000B60A0000}"/>
    <cellStyle name="40% - Énfasis6 23" xfId="353" xr:uid="{00000000-0005-0000-0000-0000B70A0000}"/>
    <cellStyle name="40% - Énfasis6 23 2" xfId="670" xr:uid="{00000000-0005-0000-0000-0000B80A0000}"/>
    <cellStyle name="40% - Énfasis6 23 2 2" xfId="2314" xr:uid="{00000000-0005-0000-0000-0000B90A0000}"/>
    <cellStyle name="40% - Énfasis6 23 3" xfId="1012" xr:uid="{00000000-0005-0000-0000-0000BA0A0000}"/>
    <cellStyle name="40% - Énfasis6 23 3 2" xfId="2656" xr:uid="{00000000-0005-0000-0000-0000BB0A0000}"/>
    <cellStyle name="40% - Énfasis6 23 4" xfId="1342" xr:uid="{00000000-0005-0000-0000-0000BC0A0000}"/>
    <cellStyle name="40% - Énfasis6 23 4 2" xfId="2986" xr:uid="{00000000-0005-0000-0000-0000BD0A0000}"/>
    <cellStyle name="40% - Énfasis6 23 5" xfId="1670" xr:uid="{00000000-0005-0000-0000-0000BE0A0000}"/>
    <cellStyle name="40% - Énfasis6 23 5 2" xfId="3314" xr:uid="{00000000-0005-0000-0000-0000BF0A0000}"/>
    <cellStyle name="40% - Énfasis6 23 6" xfId="1997" xr:uid="{00000000-0005-0000-0000-0000C00A0000}"/>
    <cellStyle name="40% - Énfasis6 24" xfId="362" xr:uid="{00000000-0005-0000-0000-0000C10A0000}"/>
    <cellStyle name="40% - Énfasis6 24 2" xfId="2006" xr:uid="{00000000-0005-0000-0000-0000C20A0000}"/>
    <cellStyle name="40% - Énfasis6 25" xfId="691" xr:uid="{00000000-0005-0000-0000-0000C30A0000}"/>
    <cellStyle name="40% - Énfasis6 25 2" xfId="2335" xr:uid="{00000000-0005-0000-0000-0000C40A0000}"/>
    <cellStyle name="40% - Énfasis6 26" xfId="1021" xr:uid="{00000000-0005-0000-0000-0000C50A0000}"/>
    <cellStyle name="40% - Énfasis6 26 2" xfId="2665" xr:uid="{00000000-0005-0000-0000-0000C60A0000}"/>
    <cellStyle name="40% - Énfasis6 27" xfId="1350" xr:uid="{00000000-0005-0000-0000-0000C70A0000}"/>
    <cellStyle name="40% - Énfasis6 27 2" xfId="2994" xr:uid="{00000000-0005-0000-0000-0000C80A0000}"/>
    <cellStyle name="40% - Énfasis6 28" xfId="1684" xr:uid="{00000000-0005-0000-0000-0000C90A0000}"/>
    <cellStyle name="40% - Énfasis6 3" xfId="84" xr:uid="{00000000-0005-0000-0000-0000CA0A0000}"/>
    <cellStyle name="40% - Énfasis6 3 2" xfId="406" xr:uid="{00000000-0005-0000-0000-0000CB0A0000}"/>
    <cellStyle name="40% - Énfasis6 3 2 2" xfId="2050" xr:uid="{00000000-0005-0000-0000-0000CC0A0000}"/>
    <cellStyle name="40% - Énfasis6 3 3" xfId="748" xr:uid="{00000000-0005-0000-0000-0000CD0A0000}"/>
    <cellStyle name="40% - Énfasis6 3 3 2" xfId="2392" xr:uid="{00000000-0005-0000-0000-0000CE0A0000}"/>
    <cellStyle name="40% - Énfasis6 3 4" xfId="1078" xr:uid="{00000000-0005-0000-0000-0000CF0A0000}"/>
    <cellStyle name="40% - Énfasis6 3 4 2" xfId="2722" xr:uid="{00000000-0005-0000-0000-0000D00A0000}"/>
    <cellStyle name="40% - Énfasis6 3 5" xfId="1406" xr:uid="{00000000-0005-0000-0000-0000D10A0000}"/>
    <cellStyle name="40% - Énfasis6 3 5 2" xfId="3050" xr:uid="{00000000-0005-0000-0000-0000D20A0000}"/>
    <cellStyle name="40% - Énfasis6 3 6" xfId="1728" xr:uid="{00000000-0005-0000-0000-0000D30A0000}"/>
    <cellStyle name="40% - Énfasis6 4" xfId="98" xr:uid="{00000000-0005-0000-0000-0000D40A0000}"/>
    <cellStyle name="40% - Énfasis6 4 2" xfId="420" xr:uid="{00000000-0005-0000-0000-0000D50A0000}"/>
    <cellStyle name="40% - Énfasis6 4 2 2" xfId="2064" xr:uid="{00000000-0005-0000-0000-0000D60A0000}"/>
    <cellStyle name="40% - Énfasis6 4 3" xfId="762" xr:uid="{00000000-0005-0000-0000-0000D70A0000}"/>
    <cellStyle name="40% - Énfasis6 4 3 2" xfId="2406" xr:uid="{00000000-0005-0000-0000-0000D80A0000}"/>
    <cellStyle name="40% - Énfasis6 4 4" xfId="1092" xr:uid="{00000000-0005-0000-0000-0000D90A0000}"/>
    <cellStyle name="40% - Énfasis6 4 4 2" xfId="2736" xr:uid="{00000000-0005-0000-0000-0000DA0A0000}"/>
    <cellStyle name="40% - Énfasis6 4 5" xfId="1420" xr:uid="{00000000-0005-0000-0000-0000DB0A0000}"/>
    <cellStyle name="40% - Énfasis6 4 5 2" xfId="3064" xr:uid="{00000000-0005-0000-0000-0000DC0A0000}"/>
    <cellStyle name="40% - Énfasis6 4 6" xfId="1742" xr:uid="{00000000-0005-0000-0000-0000DD0A0000}"/>
    <cellStyle name="40% - Énfasis6 5" xfId="112" xr:uid="{00000000-0005-0000-0000-0000DE0A0000}"/>
    <cellStyle name="40% - Énfasis6 5 2" xfId="434" xr:uid="{00000000-0005-0000-0000-0000DF0A0000}"/>
    <cellStyle name="40% - Énfasis6 5 2 2" xfId="2078" xr:uid="{00000000-0005-0000-0000-0000E00A0000}"/>
    <cellStyle name="40% - Énfasis6 5 3" xfId="776" xr:uid="{00000000-0005-0000-0000-0000E10A0000}"/>
    <cellStyle name="40% - Énfasis6 5 3 2" xfId="2420" xr:uid="{00000000-0005-0000-0000-0000E20A0000}"/>
    <cellStyle name="40% - Énfasis6 5 4" xfId="1106" xr:uid="{00000000-0005-0000-0000-0000E30A0000}"/>
    <cellStyle name="40% - Énfasis6 5 4 2" xfId="2750" xr:uid="{00000000-0005-0000-0000-0000E40A0000}"/>
    <cellStyle name="40% - Énfasis6 5 5" xfId="1434" xr:uid="{00000000-0005-0000-0000-0000E50A0000}"/>
    <cellStyle name="40% - Énfasis6 5 5 2" xfId="3078" xr:uid="{00000000-0005-0000-0000-0000E60A0000}"/>
    <cellStyle name="40% - Énfasis6 5 6" xfId="1756" xr:uid="{00000000-0005-0000-0000-0000E70A0000}"/>
    <cellStyle name="40% - Énfasis6 6" xfId="126" xr:uid="{00000000-0005-0000-0000-0000E80A0000}"/>
    <cellStyle name="40% - Énfasis6 6 2" xfId="448" xr:uid="{00000000-0005-0000-0000-0000E90A0000}"/>
    <cellStyle name="40% - Énfasis6 6 2 2" xfId="2092" xr:uid="{00000000-0005-0000-0000-0000EA0A0000}"/>
    <cellStyle name="40% - Énfasis6 6 3" xfId="790" xr:uid="{00000000-0005-0000-0000-0000EB0A0000}"/>
    <cellStyle name="40% - Énfasis6 6 3 2" xfId="2434" xr:uid="{00000000-0005-0000-0000-0000EC0A0000}"/>
    <cellStyle name="40% - Énfasis6 6 4" xfId="1120" xr:uid="{00000000-0005-0000-0000-0000ED0A0000}"/>
    <cellStyle name="40% - Énfasis6 6 4 2" xfId="2764" xr:uid="{00000000-0005-0000-0000-0000EE0A0000}"/>
    <cellStyle name="40% - Énfasis6 6 5" xfId="1448" xr:uid="{00000000-0005-0000-0000-0000EF0A0000}"/>
    <cellStyle name="40% - Énfasis6 6 5 2" xfId="3092" xr:uid="{00000000-0005-0000-0000-0000F00A0000}"/>
    <cellStyle name="40% - Énfasis6 6 6" xfId="1770" xr:uid="{00000000-0005-0000-0000-0000F10A0000}"/>
    <cellStyle name="40% - Énfasis6 7" xfId="140" xr:uid="{00000000-0005-0000-0000-0000F20A0000}"/>
    <cellStyle name="40% - Énfasis6 7 2" xfId="462" xr:uid="{00000000-0005-0000-0000-0000F30A0000}"/>
    <cellStyle name="40% - Énfasis6 7 2 2" xfId="2106" xr:uid="{00000000-0005-0000-0000-0000F40A0000}"/>
    <cellStyle name="40% - Énfasis6 7 3" xfId="804" xr:uid="{00000000-0005-0000-0000-0000F50A0000}"/>
    <cellStyle name="40% - Énfasis6 7 3 2" xfId="2448" xr:uid="{00000000-0005-0000-0000-0000F60A0000}"/>
    <cellStyle name="40% - Énfasis6 7 4" xfId="1134" xr:uid="{00000000-0005-0000-0000-0000F70A0000}"/>
    <cellStyle name="40% - Énfasis6 7 4 2" xfId="2778" xr:uid="{00000000-0005-0000-0000-0000F80A0000}"/>
    <cellStyle name="40% - Énfasis6 7 5" xfId="1462" xr:uid="{00000000-0005-0000-0000-0000F90A0000}"/>
    <cellStyle name="40% - Énfasis6 7 5 2" xfId="3106" xr:uid="{00000000-0005-0000-0000-0000FA0A0000}"/>
    <cellStyle name="40% - Énfasis6 7 6" xfId="1784" xr:uid="{00000000-0005-0000-0000-0000FB0A0000}"/>
    <cellStyle name="40% - Énfasis6 8" xfId="154" xr:uid="{00000000-0005-0000-0000-0000FC0A0000}"/>
    <cellStyle name="40% - Énfasis6 8 2" xfId="476" xr:uid="{00000000-0005-0000-0000-0000FD0A0000}"/>
    <cellStyle name="40% - Énfasis6 8 2 2" xfId="2120" xr:uid="{00000000-0005-0000-0000-0000FE0A0000}"/>
    <cellStyle name="40% - Énfasis6 8 3" xfId="818" xr:uid="{00000000-0005-0000-0000-0000FF0A0000}"/>
    <cellStyle name="40% - Énfasis6 8 3 2" xfId="2462" xr:uid="{00000000-0005-0000-0000-0000000B0000}"/>
    <cellStyle name="40% - Énfasis6 8 4" xfId="1148" xr:uid="{00000000-0005-0000-0000-0000010B0000}"/>
    <cellStyle name="40% - Énfasis6 8 4 2" xfId="2792" xr:uid="{00000000-0005-0000-0000-0000020B0000}"/>
    <cellStyle name="40% - Énfasis6 8 5" xfId="1476" xr:uid="{00000000-0005-0000-0000-0000030B0000}"/>
    <cellStyle name="40% - Énfasis6 8 5 2" xfId="3120" xr:uid="{00000000-0005-0000-0000-0000040B0000}"/>
    <cellStyle name="40% - Énfasis6 8 6" xfId="1798" xr:uid="{00000000-0005-0000-0000-0000050B0000}"/>
    <cellStyle name="40% - Énfasis6 9" xfId="168" xr:uid="{00000000-0005-0000-0000-0000060B0000}"/>
    <cellStyle name="40% - Énfasis6 9 2" xfId="490" xr:uid="{00000000-0005-0000-0000-0000070B0000}"/>
    <cellStyle name="40% - Énfasis6 9 2 2" xfId="2134" xr:uid="{00000000-0005-0000-0000-0000080B0000}"/>
    <cellStyle name="40% - Énfasis6 9 3" xfId="832" xr:uid="{00000000-0005-0000-0000-0000090B0000}"/>
    <cellStyle name="40% - Énfasis6 9 3 2" xfId="2476" xr:uid="{00000000-0005-0000-0000-00000A0B0000}"/>
    <cellStyle name="40% - Énfasis6 9 4" xfId="1162" xr:uid="{00000000-0005-0000-0000-00000B0B0000}"/>
    <cellStyle name="40% - Énfasis6 9 4 2" xfId="2806" xr:uid="{00000000-0005-0000-0000-00000C0B0000}"/>
    <cellStyle name="40% - Énfasis6 9 5" xfId="1490" xr:uid="{00000000-0005-0000-0000-00000D0B0000}"/>
    <cellStyle name="40% - Énfasis6 9 5 2" xfId="3134" xr:uid="{00000000-0005-0000-0000-00000E0B0000}"/>
    <cellStyle name="40% - Énfasis6 9 6" xfId="1812" xr:uid="{00000000-0005-0000-0000-00000F0B0000}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3318" builtinId="3"/>
    <cellStyle name="Millares 2" xfId="3321" xr:uid="{00000000-0005-0000-0000-0000250B0000}"/>
    <cellStyle name="Moneda" xfId="3317" builtinId="4"/>
    <cellStyle name="Neutral" xfId="8" builtinId="28" customBuiltin="1"/>
    <cellStyle name="Normal" xfId="0" builtinId="0"/>
    <cellStyle name="Normal 2" xfId="41" xr:uid="{00000000-0005-0000-0000-0000290B0000}"/>
    <cellStyle name="Normal 2 10" xfId="183" xr:uid="{00000000-0005-0000-0000-00002A0B0000}"/>
    <cellStyle name="Normal 2 10 2" xfId="505" xr:uid="{00000000-0005-0000-0000-00002B0B0000}"/>
    <cellStyle name="Normal 2 10 2 2" xfId="2149" xr:uid="{00000000-0005-0000-0000-00002C0B0000}"/>
    <cellStyle name="Normal 2 10 3" xfId="847" xr:uid="{00000000-0005-0000-0000-00002D0B0000}"/>
    <cellStyle name="Normal 2 10 3 2" xfId="2491" xr:uid="{00000000-0005-0000-0000-00002E0B0000}"/>
    <cellStyle name="Normal 2 10 4" xfId="1177" xr:uid="{00000000-0005-0000-0000-00002F0B0000}"/>
    <cellStyle name="Normal 2 10 4 2" xfId="2821" xr:uid="{00000000-0005-0000-0000-0000300B0000}"/>
    <cellStyle name="Normal 2 10 5" xfId="1505" xr:uid="{00000000-0005-0000-0000-0000310B0000}"/>
    <cellStyle name="Normal 2 10 5 2" xfId="3149" xr:uid="{00000000-0005-0000-0000-0000320B0000}"/>
    <cellStyle name="Normal 2 10 6" xfId="1827" xr:uid="{00000000-0005-0000-0000-0000330B0000}"/>
    <cellStyle name="Normal 2 11" xfId="195" xr:uid="{00000000-0005-0000-0000-0000340B0000}"/>
    <cellStyle name="Normal 2 11 2" xfId="517" xr:uid="{00000000-0005-0000-0000-0000350B0000}"/>
    <cellStyle name="Normal 2 11 2 2" xfId="2161" xr:uid="{00000000-0005-0000-0000-0000360B0000}"/>
    <cellStyle name="Normal 2 11 3" xfId="859" xr:uid="{00000000-0005-0000-0000-0000370B0000}"/>
    <cellStyle name="Normal 2 11 3 2" xfId="2503" xr:uid="{00000000-0005-0000-0000-0000380B0000}"/>
    <cellStyle name="Normal 2 11 4" xfId="1189" xr:uid="{00000000-0005-0000-0000-0000390B0000}"/>
    <cellStyle name="Normal 2 11 4 2" xfId="2833" xr:uid="{00000000-0005-0000-0000-00003A0B0000}"/>
    <cellStyle name="Normal 2 11 5" xfId="1517" xr:uid="{00000000-0005-0000-0000-00003B0B0000}"/>
    <cellStyle name="Normal 2 11 5 2" xfId="3161" xr:uid="{00000000-0005-0000-0000-00003C0B0000}"/>
    <cellStyle name="Normal 2 11 6" xfId="1839" xr:uid="{00000000-0005-0000-0000-00003D0B0000}"/>
    <cellStyle name="Normal 2 12" xfId="204" xr:uid="{00000000-0005-0000-0000-00003E0B0000}"/>
    <cellStyle name="Normal 2 12 2" xfId="526" xr:uid="{00000000-0005-0000-0000-00003F0B0000}"/>
    <cellStyle name="Normal 2 12 2 2" xfId="2170" xr:uid="{00000000-0005-0000-0000-0000400B0000}"/>
    <cellStyle name="Normal 2 12 3" xfId="868" xr:uid="{00000000-0005-0000-0000-0000410B0000}"/>
    <cellStyle name="Normal 2 12 3 2" xfId="2512" xr:uid="{00000000-0005-0000-0000-0000420B0000}"/>
    <cellStyle name="Normal 2 12 4" xfId="1198" xr:uid="{00000000-0005-0000-0000-0000430B0000}"/>
    <cellStyle name="Normal 2 12 4 2" xfId="2842" xr:uid="{00000000-0005-0000-0000-0000440B0000}"/>
    <cellStyle name="Normal 2 12 5" xfId="1526" xr:uid="{00000000-0005-0000-0000-0000450B0000}"/>
    <cellStyle name="Normal 2 12 5 2" xfId="3170" xr:uid="{00000000-0005-0000-0000-0000460B0000}"/>
    <cellStyle name="Normal 2 12 6" xfId="1848" xr:uid="{00000000-0005-0000-0000-0000470B0000}"/>
    <cellStyle name="Normal 2 13" xfId="213" xr:uid="{00000000-0005-0000-0000-0000480B0000}"/>
    <cellStyle name="Normal 2 13 2" xfId="535" xr:uid="{00000000-0005-0000-0000-0000490B0000}"/>
    <cellStyle name="Normal 2 13 2 2" xfId="2179" xr:uid="{00000000-0005-0000-0000-00004A0B0000}"/>
    <cellStyle name="Normal 2 13 3" xfId="877" xr:uid="{00000000-0005-0000-0000-00004B0B0000}"/>
    <cellStyle name="Normal 2 13 3 2" xfId="2521" xr:uid="{00000000-0005-0000-0000-00004C0B0000}"/>
    <cellStyle name="Normal 2 13 4" xfId="1207" xr:uid="{00000000-0005-0000-0000-00004D0B0000}"/>
    <cellStyle name="Normal 2 13 4 2" xfId="2851" xr:uid="{00000000-0005-0000-0000-00004E0B0000}"/>
    <cellStyle name="Normal 2 13 5" xfId="1535" xr:uid="{00000000-0005-0000-0000-00004F0B0000}"/>
    <cellStyle name="Normal 2 13 5 2" xfId="3179" xr:uid="{00000000-0005-0000-0000-0000500B0000}"/>
    <cellStyle name="Normal 2 13 6" xfId="1857" xr:uid="{00000000-0005-0000-0000-0000510B0000}"/>
    <cellStyle name="Normal 2 14" xfId="223" xr:uid="{00000000-0005-0000-0000-0000520B0000}"/>
    <cellStyle name="Normal 2 14 2" xfId="545" xr:uid="{00000000-0005-0000-0000-0000530B0000}"/>
    <cellStyle name="Normal 2 14 2 2" xfId="2189" xr:uid="{00000000-0005-0000-0000-0000540B0000}"/>
    <cellStyle name="Normal 2 14 3" xfId="887" xr:uid="{00000000-0005-0000-0000-0000550B0000}"/>
    <cellStyle name="Normal 2 14 3 2" xfId="2531" xr:uid="{00000000-0005-0000-0000-0000560B0000}"/>
    <cellStyle name="Normal 2 14 4" xfId="1217" xr:uid="{00000000-0005-0000-0000-0000570B0000}"/>
    <cellStyle name="Normal 2 14 4 2" xfId="2861" xr:uid="{00000000-0005-0000-0000-0000580B0000}"/>
    <cellStyle name="Normal 2 14 5" xfId="1545" xr:uid="{00000000-0005-0000-0000-0000590B0000}"/>
    <cellStyle name="Normal 2 14 5 2" xfId="3189" xr:uid="{00000000-0005-0000-0000-00005A0B0000}"/>
    <cellStyle name="Normal 2 14 6" xfId="1867" xr:uid="{00000000-0005-0000-0000-00005B0B0000}"/>
    <cellStyle name="Normal 2 15" xfId="248" xr:uid="{00000000-0005-0000-0000-00005C0B0000}"/>
    <cellStyle name="Normal 2 15 2" xfId="570" xr:uid="{00000000-0005-0000-0000-00005D0B0000}"/>
    <cellStyle name="Normal 2 15 2 2" xfId="2214" xr:uid="{00000000-0005-0000-0000-00005E0B0000}"/>
    <cellStyle name="Normal 2 15 3" xfId="912" xr:uid="{00000000-0005-0000-0000-00005F0B0000}"/>
    <cellStyle name="Normal 2 15 3 2" xfId="2556" xr:uid="{00000000-0005-0000-0000-0000600B0000}"/>
    <cellStyle name="Normal 2 15 4" xfId="1242" xr:uid="{00000000-0005-0000-0000-0000610B0000}"/>
    <cellStyle name="Normal 2 15 4 2" xfId="2886" xr:uid="{00000000-0005-0000-0000-0000620B0000}"/>
    <cellStyle name="Normal 2 15 5" xfId="1570" xr:uid="{00000000-0005-0000-0000-0000630B0000}"/>
    <cellStyle name="Normal 2 15 5 2" xfId="3214" xr:uid="{00000000-0005-0000-0000-0000640B0000}"/>
    <cellStyle name="Normal 2 15 6" xfId="1892" xr:uid="{00000000-0005-0000-0000-0000650B0000}"/>
    <cellStyle name="Normal 2 16" xfId="259" xr:uid="{00000000-0005-0000-0000-0000660B0000}"/>
    <cellStyle name="Normal 2 16 2" xfId="581" xr:uid="{00000000-0005-0000-0000-0000670B0000}"/>
    <cellStyle name="Normal 2 16 2 2" xfId="2225" xr:uid="{00000000-0005-0000-0000-0000680B0000}"/>
    <cellStyle name="Normal 2 16 3" xfId="923" xr:uid="{00000000-0005-0000-0000-0000690B0000}"/>
    <cellStyle name="Normal 2 16 3 2" xfId="2567" xr:uid="{00000000-0005-0000-0000-00006A0B0000}"/>
    <cellStyle name="Normal 2 16 4" xfId="1253" xr:uid="{00000000-0005-0000-0000-00006B0B0000}"/>
    <cellStyle name="Normal 2 16 4 2" xfId="2897" xr:uid="{00000000-0005-0000-0000-00006C0B0000}"/>
    <cellStyle name="Normal 2 16 5" xfId="1581" xr:uid="{00000000-0005-0000-0000-00006D0B0000}"/>
    <cellStyle name="Normal 2 16 5 2" xfId="3225" xr:uid="{00000000-0005-0000-0000-00006E0B0000}"/>
    <cellStyle name="Normal 2 16 6" xfId="1903" xr:uid="{00000000-0005-0000-0000-00006F0B0000}"/>
    <cellStyle name="Normal 2 17" xfId="270" xr:uid="{00000000-0005-0000-0000-0000700B0000}"/>
    <cellStyle name="Normal 2 17 2" xfId="592" xr:uid="{00000000-0005-0000-0000-0000710B0000}"/>
    <cellStyle name="Normal 2 17 2 2" xfId="2236" xr:uid="{00000000-0005-0000-0000-0000720B0000}"/>
    <cellStyle name="Normal 2 17 3" xfId="934" xr:uid="{00000000-0005-0000-0000-0000730B0000}"/>
    <cellStyle name="Normal 2 17 3 2" xfId="2578" xr:uid="{00000000-0005-0000-0000-0000740B0000}"/>
    <cellStyle name="Normal 2 17 4" xfId="1264" xr:uid="{00000000-0005-0000-0000-0000750B0000}"/>
    <cellStyle name="Normal 2 17 4 2" xfId="2908" xr:uid="{00000000-0005-0000-0000-0000760B0000}"/>
    <cellStyle name="Normal 2 17 5" xfId="1592" xr:uid="{00000000-0005-0000-0000-0000770B0000}"/>
    <cellStyle name="Normal 2 17 5 2" xfId="3236" xr:uid="{00000000-0005-0000-0000-0000780B0000}"/>
    <cellStyle name="Normal 2 17 6" xfId="1914" xr:uid="{00000000-0005-0000-0000-0000790B0000}"/>
    <cellStyle name="Normal 2 18" xfId="279" xr:uid="{00000000-0005-0000-0000-00007A0B0000}"/>
    <cellStyle name="Normal 2 18 2" xfId="601" xr:uid="{00000000-0005-0000-0000-00007B0B0000}"/>
    <cellStyle name="Normal 2 18 2 2" xfId="2245" xr:uid="{00000000-0005-0000-0000-00007C0B0000}"/>
    <cellStyle name="Normal 2 18 3" xfId="943" xr:uid="{00000000-0005-0000-0000-00007D0B0000}"/>
    <cellStyle name="Normal 2 18 3 2" xfId="2587" xr:uid="{00000000-0005-0000-0000-00007E0B0000}"/>
    <cellStyle name="Normal 2 18 4" xfId="1273" xr:uid="{00000000-0005-0000-0000-00007F0B0000}"/>
    <cellStyle name="Normal 2 18 4 2" xfId="2917" xr:uid="{00000000-0005-0000-0000-0000800B0000}"/>
    <cellStyle name="Normal 2 18 5" xfId="1601" xr:uid="{00000000-0005-0000-0000-0000810B0000}"/>
    <cellStyle name="Normal 2 18 5 2" xfId="3245" xr:uid="{00000000-0005-0000-0000-0000820B0000}"/>
    <cellStyle name="Normal 2 18 6" xfId="1923" xr:uid="{00000000-0005-0000-0000-0000830B0000}"/>
    <cellStyle name="Normal 2 19" xfId="307" xr:uid="{00000000-0005-0000-0000-0000840B0000}"/>
    <cellStyle name="Normal 2 19 2" xfId="629" xr:uid="{00000000-0005-0000-0000-0000850B0000}"/>
    <cellStyle name="Normal 2 19 2 2" xfId="2273" xr:uid="{00000000-0005-0000-0000-0000860B0000}"/>
    <cellStyle name="Normal 2 19 3" xfId="971" xr:uid="{00000000-0005-0000-0000-0000870B0000}"/>
    <cellStyle name="Normal 2 19 3 2" xfId="2615" xr:uid="{00000000-0005-0000-0000-0000880B0000}"/>
    <cellStyle name="Normal 2 19 4" xfId="1301" xr:uid="{00000000-0005-0000-0000-0000890B0000}"/>
    <cellStyle name="Normal 2 19 4 2" xfId="2945" xr:uid="{00000000-0005-0000-0000-00008A0B0000}"/>
    <cellStyle name="Normal 2 19 5" xfId="1629" xr:uid="{00000000-0005-0000-0000-00008B0B0000}"/>
    <cellStyle name="Normal 2 19 5 2" xfId="3273" xr:uid="{00000000-0005-0000-0000-00008C0B0000}"/>
    <cellStyle name="Normal 2 19 6" xfId="1951" xr:uid="{00000000-0005-0000-0000-00008D0B0000}"/>
    <cellStyle name="Normal 2 2" xfId="72" xr:uid="{00000000-0005-0000-0000-00008E0B0000}"/>
    <cellStyle name="Normal 2 2 2" xfId="377" xr:uid="{00000000-0005-0000-0000-00008F0B0000}"/>
    <cellStyle name="Normal 2 2 2 2" xfId="2021" xr:uid="{00000000-0005-0000-0000-0000900B0000}"/>
    <cellStyle name="Normal 2 2 3" xfId="707" xr:uid="{00000000-0005-0000-0000-0000910B0000}"/>
    <cellStyle name="Normal 2 2 3 2" xfId="2351" xr:uid="{00000000-0005-0000-0000-0000920B0000}"/>
    <cellStyle name="Normal 2 2 4" xfId="1037" xr:uid="{00000000-0005-0000-0000-0000930B0000}"/>
    <cellStyle name="Normal 2 2 4 2" xfId="2681" xr:uid="{00000000-0005-0000-0000-0000940B0000}"/>
    <cellStyle name="Normal 2 2 5" xfId="1365" xr:uid="{00000000-0005-0000-0000-0000950B0000}"/>
    <cellStyle name="Normal 2 2 5 2" xfId="3009" xr:uid="{00000000-0005-0000-0000-0000960B0000}"/>
    <cellStyle name="Normal 2 2 6" xfId="1716" xr:uid="{00000000-0005-0000-0000-0000970B0000}"/>
    <cellStyle name="Normal 2 20" xfId="318" xr:uid="{00000000-0005-0000-0000-0000980B0000}"/>
    <cellStyle name="Normal 2 20 2" xfId="640" xr:uid="{00000000-0005-0000-0000-0000990B0000}"/>
    <cellStyle name="Normal 2 20 2 2" xfId="2284" xr:uid="{00000000-0005-0000-0000-00009A0B0000}"/>
    <cellStyle name="Normal 2 20 3" xfId="982" xr:uid="{00000000-0005-0000-0000-00009B0B0000}"/>
    <cellStyle name="Normal 2 20 3 2" xfId="2626" xr:uid="{00000000-0005-0000-0000-00009C0B0000}"/>
    <cellStyle name="Normal 2 20 4" xfId="1312" xr:uid="{00000000-0005-0000-0000-00009D0B0000}"/>
    <cellStyle name="Normal 2 20 4 2" xfId="2956" xr:uid="{00000000-0005-0000-0000-00009E0B0000}"/>
    <cellStyle name="Normal 2 20 5" xfId="1640" xr:uid="{00000000-0005-0000-0000-00009F0B0000}"/>
    <cellStyle name="Normal 2 20 5 2" xfId="3284" xr:uid="{00000000-0005-0000-0000-0000A00B0000}"/>
    <cellStyle name="Normal 2 20 6" xfId="1962" xr:uid="{00000000-0005-0000-0000-0000A10B0000}"/>
    <cellStyle name="Normal 2 21" xfId="327" xr:uid="{00000000-0005-0000-0000-0000A20B0000}"/>
    <cellStyle name="Normal 2 21 2" xfId="649" xr:uid="{00000000-0005-0000-0000-0000A30B0000}"/>
    <cellStyle name="Normal 2 21 2 2" xfId="2293" xr:uid="{00000000-0005-0000-0000-0000A40B0000}"/>
    <cellStyle name="Normal 2 21 3" xfId="991" xr:uid="{00000000-0005-0000-0000-0000A50B0000}"/>
    <cellStyle name="Normal 2 21 3 2" xfId="2635" xr:uid="{00000000-0005-0000-0000-0000A60B0000}"/>
    <cellStyle name="Normal 2 21 4" xfId="1321" xr:uid="{00000000-0005-0000-0000-0000A70B0000}"/>
    <cellStyle name="Normal 2 21 4 2" xfId="2965" xr:uid="{00000000-0005-0000-0000-0000A80B0000}"/>
    <cellStyle name="Normal 2 21 5" xfId="1649" xr:uid="{00000000-0005-0000-0000-0000A90B0000}"/>
    <cellStyle name="Normal 2 21 5 2" xfId="3293" xr:uid="{00000000-0005-0000-0000-0000AA0B0000}"/>
    <cellStyle name="Normal 2 21 6" xfId="1971" xr:uid="{00000000-0005-0000-0000-0000AB0B0000}"/>
    <cellStyle name="Normal 2 22" xfId="335" xr:uid="{00000000-0005-0000-0000-0000AC0B0000}"/>
    <cellStyle name="Normal 2 22 2" xfId="657" xr:uid="{00000000-0005-0000-0000-0000AD0B0000}"/>
    <cellStyle name="Normal 2 22 2 2" xfId="2301" xr:uid="{00000000-0005-0000-0000-0000AE0B0000}"/>
    <cellStyle name="Normal 2 22 3" xfId="999" xr:uid="{00000000-0005-0000-0000-0000AF0B0000}"/>
    <cellStyle name="Normal 2 22 3 2" xfId="2643" xr:uid="{00000000-0005-0000-0000-0000B00B0000}"/>
    <cellStyle name="Normal 2 22 4" xfId="1329" xr:uid="{00000000-0005-0000-0000-0000B10B0000}"/>
    <cellStyle name="Normal 2 22 4 2" xfId="2973" xr:uid="{00000000-0005-0000-0000-0000B20B0000}"/>
    <cellStyle name="Normal 2 22 5" xfId="1657" xr:uid="{00000000-0005-0000-0000-0000B30B0000}"/>
    <cellStyle name="Normal 2 22 5 2" xfId="3301" xr:uid="{00000000-0005-0000-0000-0000B40B0000}"/>
    <cellStyle name="Normal 2 22 6" xfId="1979" xr:uid="{00000000-0005-0000-0000-0000B50B0000}"/>
    <cellStyle name="Normal 2 23" xfId="355" xr:uid="{00000000-0005-0000-0000-0000B60B0000}"/>
    <cellStyle name="Normal 2 23 2" xfId="1013" xr:uid="{00000000-0005-0000-0000-0000B70B0000}"/>
    <cellStyle name="Normal 2 23 2 2" xfId="2657" xr:uid="{00000000-0005-0000-0000-0000B80B0000}"/>
    <cellStyle name="Normal 2 23 3" xfId="1343" xr:uid="{00000000-0005-0000-0000-0000B90B0000}"/>
    <cellStyle name="Normal 2 23 3 2" xfId="2987" xr:uid="{00000000-0005-0000-0000-0000BA0B0000}"/>
    <cellStyle name="Normal 2 23 4" xfId="1671" xr:uid="{00000000-0005-0000-0000-0000BB0B0000}"/>
    <cellStyle name="Normal 2 23 4 2" xfId="3315" xr:uid="{00000000-0005-0000-0000-0000BC0B0000}"/>
    <cellStyle name="Normal 2 23 5" xfId="1999" xr:uid="{00000000-0005-0000-0000-0000BD0B0000}"/>
    <cellStyle name="Normal 2 24" xfId="363" xr:uid="{00000000-0005-0000-0000-0000BE0B0000}"/>
    <cellStyle name="Normal 2 24 2" xfId="2007" xr:uid="{00000000-0005-0000-0000-0000BF0B0000}"/>
    <cellStyle name="Normal 2 25" xfId="693" xr:uid="{00000000-0005-0000-0000-0000C00B0000}"/>
    <cellStyle name="Normal 2 25 2" xfId="2337" xr:uid="{00000000-0005-0000-0000-0000C10B0000}"/>
    <cellStyle name="Normal 2 26" xfId="1023" xr:uid="{00000000-0005-0000-0000-0000C20B0000}"/>
    <cellStyle name="Normal 2 26 2" xfId="2667" xr:uid="{00000000-0005-0000-0000-0000C30B0000}"/>
    <cellStyle name="Normal 2 27" xfId="1351" xr:uid="{00000000-0005-0000-0000-0000C40B0000}"/>
    <cellStyle name="Normal 2 27 2" xfId="2995" xr:uid="{00000000-0005-0000-0000-0000C50B0000}"/>
    <cellStyle name="Normal 2 28" xfId="1685" xr:uid="{00000000-0005-0000-0000-0000C60B0000}"/>
    <cellStyle name="Normal 2 3" xfId="86" xr:uid="{00000000-0005-0000-0000-0000C70B0000}"/>
    <cellStyle name="Normal 2 3 2" xfId="408" xr:uid="{00000000-0005-0000-0000-0000C80B0000}"/>
    <cellStyle name="Normal 2 3 2 2" xfId="2052" xr:uid="{00000000-0005-0000-0000-0000C90B0000}"/>
    <cellStyle name="Normal 2 3 3" xfId="750" xr:uid="{00000000-0005-0000-0000-0000CA0B0000}"/>
    <cellStyle name="Normal 2 3 3 2" xfId="2394" xr:uid="{00000000-0005-0000-0000-0000CB0B0000}"/>
    <cellStyle name="Normal 2 3 4" xfId="1080" xr:uid="{00000000-0005-0000-0000-0000CC0B0000}"/>
    <cellStyle name="Normal 2 3 4 2" xfId="2724" xr:uid="{00000000-0005-0000-0000-0000CD0B0000}"/>
    <cellStyle name="Normal 2 3 5" xfId="1408" xr:uid="{00000000-0005-0000-0000-0000CE0B0000}"/>
    <cellStyle name="Normal 2 3 5 2" xfId="3052" xr:uid="{00000000-0005-0000-0000-0000CF0B0000}"/>
    <cellStyle name="Normal 2 3 6" xfId="1730" xr:uid="{00000000-0005-0000-0000-0000D00B0000}"/>
    <cellStyle name="Normal 2 4" xfId="100" xr:uid="{00000000-0005-0000-0000-0000D10B0000}"/>
    <cellStyle name="Normal 2 4 2" xfId="422" xr:uid="{00000000-0005-0000-0000-0000D20B0000}"/>
    <cellStyle name="Normal 2 4 2 2" xfId="2066" xr:uid="{00000000-0005-0000-0000-0000D30B0000}"/>
    <cellStyle name="Normal 2 4 3" xfId="764" xr:uid="{00000000-0005-0000-0000-0000D40B0000}"/>
    <cellStyle name="Normal 2 4 3 2" xfId="2408" xr:uid="{00000000-0005-0000-0000-0000D50B0000}"/>
    <cellStyle name="Normal 2 4 4" xfId="1094" xr:uid="{00000000-0005-0000-0000-0000D60B0000}"/>
    <cellStyle name="Normal 2 4 4 2" xfId="2738" xr:uid="{00000000-0005-0000-0000-0000D70B0000}"/>
    <cellStyle name="Normal 2 4 5" xfId="1422" xr:uid="{00000000-0005-0000-0000-0000D80B0000}"/>
    <cellStyle name="Normal 2 4 5 2" xfId="3066" xr:uid="{00000000-0005-0000-0000-0000D90B0000}"/>
    <cellStyle name="Normal 2 4 6" xfId="1744" xr:uid="{00000000-0005-0000-0000-0000DA0B0000}"/>
    <cellStyle name="Normal 2 5" xfId="114" xr:uid="{00000000-0005-0000-0000-0000DB0B0000}"/>
    <cellStyle name="Normal 2 5 2" xfId="436" xr:uid="{00000000-0005-0000-0000-0000DC0B0000}"/>
    <cellStyle name="Normal 2 5 2 2" xfId="2080" xr:uid="{00000000-0005-0000-0000-0000DD0B0000}"/>
    <cellStyle name="Normal 2 5 3" xfId="778" xr:uid="{00000000-0005-0000-0000-0000DE0B0000}"/>
    <cellStyle name="Normal 2 5 3 2" xfId="2422" xr:uid="{00000000-0005-0000-0000-0000DF0B0000}"/>
    <cellStyle name="Normal 2 5 4" xfId="1108" xr:uid="{00000000-0005-0000-0000-0000E00B0000}"/>
    <cellStyle name="Normal 2 5 4 2" xfId="2752" xr:uid="{00000000-0005-0000-0000-0000E10B0000}"/>
    <cellStyle name="Normal 2 5 5" xfId="1436" xr:uid="{00000000-0005-0000-0000-0000E20B0000}"/>
    <cellStyle name="Normal 2 5 5 2" xfId="3080" xr:uid="{00000000-0005-0000-0000-0000E30B0000}"/>
    <cellStyle name="Normal 2 5 6" xfId="1758" xr:uid="{00000000-0005-0000-0000-0000E40B0000}"/>
    <cellStyle name="Normal 2 6" xfId="128" xr:uid="{00000000-0005-0000-0000-0000E50B0000}"/>
    <cellStyle name="Normal 2 6 2" xfId="450" xr:uid="{00000000-0005-0000-0000-0000E60B0000}"/>
    <cellStyle name="Normal 2 6 2 2" xfId="2094" xr:uid="{00000000-0005-0000-0000-0000E70B0000}"/>
    <cellStyle name="Normal 2 6 3" xfId="792" xr:uid="{00000000-0005-0000-0000-0000E80B0000}"/>
    <cellStyle name="Normal 2 6 3 2" xfId="2436" xr:uid="{00000000-0005-0000-0000-0000E90B0000}"/>
    <cellStyle name="Normal 2 6 4" xfId="1122" xr:uid="{00000000-0005-0000-0000-0000EA0B0000}"/>
    <cellStyle name="Normal 2 6 4 2" xfId="2766" xr:uid="{00000000-0005-0000-0000-0000EB0B0000}"/>
    <cellStyle name="Normal 2 6 5" xfId="1450" xr:uid="{00000000-0005-0000-0000-0000EC0B0000}"/>
    <cellStyle name="Normal 2 6 5 2" xfId="3094" xr:uid="{00000000-0005-0000-0000-0000ED0B0000}"/>
    <cellStyle name="Normal 2 6 6" xfId="1772" xr:uid="{00000000-0005-0000-0000-0000EE0B0000}"/>
    <cellStyle name="Normal 2 7" xfId="142" xr:uid="{00000000-0005-0000-0000-0000EF0B0000}"/>
    <cellStyle name="Normal 2 7 2" xfId="464" xr:uid="{00000000-0005-0000-0000-0000F00B0000}"/>
    <cellStyle name="Normal 2 7 2 2" xfId="2108" xr:uid="{00000000-0005-0000-0000-0000F10B0000}"/>
    <cellStyle name="Normal 2 7 3" xfId="806" xr:uid="{00000000-0005-0000-0000-0000F20B0000}"/>
    <cellStyle name="Normal 2 7 3 2" xfId="2450" xr:uid="{00000000-0005-0000-0000-0000F30B0000}"/>
    <cellStyle name="Normal 2 7 4" xfId="1136" xr:uid="{00000000-0005-0000-0000-0000F40B0000}"/>
    <cellStyle name="Normal 2 7 4 2" xfId="2780" xr:uid="{00000000-0005-0000-0000-0000F50B0000}"/>
    <cellStyle name="Normal 2 7 5" xfId="1464" xr:uid="{00000000-0005-0000-0000-0000F60B0000}"/>
    <cellStyle name="Normal 2 7 5 2" xfId="3108" xr:uid="{00000000-0005-0000-0000-0000F70B0000}"/>
    <cellStyle name="Normal 2 7 6" xfId="1786" xr:uid="{00000000-0005-0000-0000-0000F80B0000}"/>
    <cellStyle name="Normal 2 8" xfId="156" xr:uid="{00000000-0005-0000-0000-0000F90B0000}"/>
    <cellStyle name="Normal 2 8 2" xfId="478" xr:uid="{00000000-0005-0000-0000-0000FA0B0000}"/>
    <cellStyle name="Normal 2 8 2 2" xfId="2122" xr:uid="{00000000-0005-0000-0000-0000FB0B0000}"/>
    <cellStyle name="Normal 2 8 3" xfId="820" xr:uid="{00000000-0005-0000-0000-0000FC0B0000}"/>
    <cellStyle name="Normal 2 8 3 2" xfId="2464" xr:uid="{00000000-0005-0000-0000-0000FD0B0000}"/>
    <cellStyle name="Normal 2 8 4" xfId="1150" xr:uid="{00000000-0005-0000-0000-0000FE0B0000}"/>
    <cellStyle name="Normal 2 8 4 2" xfId="2794" xr:uid="{00000000-0005-0000-0000-0000FF0B0000}"/>
    <cellStyle name="Normal 2 8 5" xfId="1478" xr:uid="{00000000-0005-0000-0000-0000000C0000}"/>
    <cellStyle name="Normal 2 8 5 2" xfId="3122" xr:uid="{00000000-0005-0000-0000-0000010C0000}"/>
    <cellStyle name="Normal 2 8 6" xfId="1800" xr:uid="{00000000-0005-0000-0000-0000020C0000}"/>
    <cellStyle name="Normal 2 9" xfId="170" xr:uid="{00000000-0005-0000-0000-0000030C0000}"/>
    <cellStyle name="Normal 2 9 2" xfId="492" xr:uid="{00000000-0005-0000-0000-0000040C0000}"/>
    <cellStyle name="Normal 2 9 2 2" xfId="2136" xr:uid="{00000000-0005-0000-0000-0000050C0000}"/>
    <cellStyle name="Normal 2 9 3" xfId="834" xr:uid="{00000000-0005-0000-0000-0000060C0000}"/>
    <cellStyle name="Normal 2 9 3 2" xfId="2478" xr:uid="{00000000-0005-0000-0000-0000070C0000}"/>
    <cellStyle name="Normal 2 9 4" xfId="1164" xr:uid="{00000000-0005-0000-0000-0000080C0000}"/>
    <cellStyle name="Normal 2 9 4 2" xfId="2808" xr:uid="{00000000-0005-0000-0000-0000090C0000}"/>
    <cellStyle name="Normal 2 9 5" xfId="1492" xr:uid="{00000000-0005-0000-0000-00000A0C0000}"/>
    <cellStyle name="Normal 2 9 5 2" xfId="3136" xr:uid="{00000000-0005-0000-0000-00000B0C0000}"/>
    <cellStyle name="Normal 2 9 6" xfId="1814" xr:uid="{00000000-0005-0000-0000-00000C0C0000}"/>
    <cellStyle name="Normal 3" xfId="3319" xr:uid="{00000000-0005-0000-0000-00000D0C0000}"/>
    <cellStyle name="Normal 3 2" xfId="3322" xr:uid="{00000000-0005-0000-0000-00000E0C0000}"/>
    <cellStyle name="Normal 4" xfId="3320" xr:uid="{00000000-0005-0000-0000-00000F0C0000}"/>
    <cellStyle name="Notas 2" xfId="42" xr:uid="{00000000-0005-0000-0000-0000100C0000}"/>
    <cellStyle name="Notas 2 10" xfId="184" xr:uid="{00000000-0005-0000-0000-0000110C0000}"/>
    <cellStyle name="Notas 2 10 2" xfId="506" xr:uid="{00000000-0005-0000-0000-0000120C0000}"/>
    <cellStyle name="Notas 2 10 2 2" xfId="2150" xr:uid="{00000000-0005-0000-0000-0000130C0000}"/>
    <cellStyle name="Notas 2 10 3" xfId="848" xr:uid="{00000000-0005-0000-0000-0000140C0000}"/>
    <cellStyle name="Notas 2 10 3 2" xfId="2492" xr:uid="{00000000-0005-0000-0000-0000150C0000}"/>
    <cellStyle name="Notas 2 10 4" xfId="1178" xr:uid="{00000000-0005-0000-0000-0000160C0000}"/>
    <cellStyle name="Notas 2 10 4 2" xfId="2822" xr:uid="{00000000-0005-0000-0000-0000170C0000}"/>
    <cellStyle name="Notas 2 10 5" xfId="1506" xr:uid="{00000000-0005-0000-0000-0000180C0000}"/>
    <cellStyle name="Notas 2 10 5 2" xfId="3150" xr:uid="{00000000-0005-0000-0000-0000190C0000}"/>
    <cellStyle name="Notas 2 10 6" xfId="1828" xr:uid="{00000000-0005-0000-0000-00001A0C0000}"/>
    <cellStyle name="Notas 2 11" xfId="196" xr:uid="{00000000-0005-0000-0000-00001B0C0000}"/>
    <cellStyle name="Notas 2 11 2" xfId="518" xr:uid="{00000000-0005-0000-0000-00001C0C0000}"/>
    <cellStyle name="Notas 2 11 2 2" xfId="2162" xr:uid="{00000000-0005-0000-0000-00001D0C0000}"/>
    <cellStyle name="Notas 2 11 3" xfId="860" xr:uid="{00000000-0005-0000-0000-00001E0C0000}"/>
    <cellStyle name="Notas 2 11 3 2" xfId="2504" xr:uid="{00000000-0005-0000-0000-00001F0C0000}"/>
    <cellStyle name="Notas 2 11 4" xfId="1190" xr:uid="{00000000-0005-0000-0000-0000200C0000}"/>
    <cellStyle name="Notas 2 11 4 2" xfId="2834" xr:uid="{00000000-0005-0000-0000-0000210C0000}"/>
    <cellStyle name="Notas 2 11 5" xfId="1518" xr:uid="{00000000-0005-0000-0000-0000220C0000}"/>
    <cellStyle name="Notas 2 11 5 2" xfId="3162" xr:uid="{00000000-0005-0000-0000-0000230C0000}"/>
    <cellStyle name="Notas 2 11 6" xfId="1840" xr:uid="{00000000-0005-0000-0000-0000240C0000}"/>
    <cellStyle name="Notas 2 12" xfId="205" xr:uid="{00000000-0005-0000-0000-0000250C0000}"/>
    <cellStyle name="Notas 2 12 2" xfId="527" xr:uid="{00000000-0005-0000-0000-0000260C0000}"/>
    <cellStyle name="Notas 2 12 2 2" xfId="2171" xr:uid="{00000000-0005-0000-0000-0000270C0000}"/>
    <cellStyle name="Notas 2 12 3" xfId="869" xr:uid="{00000000-0005-0000-0000-0000280C0000}"/>
    <cellStyle name="Notas 2 12 3 2" xfId="2513" xr:uid="{00000000-0005-0000-0000-0000290C0000}"/>
    <cellStyle name="Notas 2 12 4" xfId="1199" xr:uid="{00000000-0005-0000-0000-00002A0C0000}"/>
    <cellStyle name="Notas 2 12 4 2" xfId="2843" xr:uid="{00000000-0005-0000-0000-00002B0C0000}"/>
    <cellStyle name="Notas 2 12 5" xfId="1527" xr:uid="{00000000-0005-0000-0000-00002C0C0000}"/>
    <cellStyle name="Notas 2 12 5 2" xfId="3171" xr:uid="{00000000-0005-0000-0000-00002D0C0000}"/>
    <cellStyle name="Notas 2 12 6" xfId="1849" xr:uid="{00000000-0005-0000-0000-00002E0C0000}"/>
    <cellStyle name="Notas 2 13" xfId="214" xr:uid="{00000000-0005-0000-0000-00002F0C0000}"/>
    <cellStyle name="Notas 2 13 2" xfId="536" xr:uid="{00000000-0005-0000-0000-0000300C0000}"/>
    <cellStyle name="Notas 2 13 2 2" xfId="2180" xr:uid="{00000000-0005-0000-0000-0000310C0000}"/>
    <cellStyle name="Notas 2 13 3" xfId="878" xr:uid="{00000000-0005-0000-0000-0000320C0000}"/>
    <cellStyle name="Notas 2 13 3 2" xfId="2522" xr:uid="{00000000-0005-0000-0000-0000330C0000}"/>
    <cellStyle name="Notas 2 13 4" xfId="1208" xr:uid="{00000000-0005-0000-0000-0000340C0000}"/>
    <cellStyle name="Notas 2 13 4 2" xfId="2852" xr:uid="{00000000-0005-0000-0000-0000350C0000}"/>
    <cellStyle name="Notas 2 13 5" xfId="1536" xr:uid="{00000000-0005-0000-0000-0000360C0000}"/>
    <cellStyle name="Notas 2 13 5 2" xfId="3180" xr:uid="{00000000-0005-0000-0000-0000370C0000}"/>
    <cellStyle name="Notas 2 13 6" xfId="1858" xr:uid="{00000000-0005-0000-0000-0000380C0000}"/>
    <cellStyle name="Notas 2 14" xfId="224" xr:uid="{00000000-0005-0000-0000-0000390C0000}"/>
    <cellStyle name="Notas 2 14 2" xfId="546" xr:uid="{00000000-0005-0000-0000-00003A0C0000}"/>
    <cellStyle name="Notas 2 14 2 2" xfId="2190" xr:uid="{00000000-0005-0000-0000-00003B0C0000}"/>
    <cellStyle name="Notas 2 14 3" xfId="888" xr:uid="{00000000-0005-0000-0000-00003C0C0000}"/>
    <cellStyle name="Notas 2 14 3 2" xfId="2532" xr:uid="{00000000-0005-0000-0000-00003D0C0000}"/>
    <cellStyle name="Notas 2 14 4" xfId="1218" xr:uid="{00000000-0005-0000-0000-00003E0C0000}"/>
    <cellStyle name="Notas 2 14 4 2" xfId="2862" xr:uid="{00000000-0005-0000-0000-00003F0C0000}"/>
    <cellStyle name="Notas 2 14 5" xfId="1546" xr:uid="{00000000-0005-0000-0000-0000400C0000}"/>
    <cellStyle name="Notas 2 14 5 2" xfId="3190" xr:uid="{00000000-0005-0000-0000-0000410C0000}"/>
    <cellStyle name="Notas 2 14 6" xfId="1868" xr:uid="{00000000-0005-0000-0000-0000420C0000}"/>
    <cellStyle name="Notas 2 15" xfId="249" xr:uid="{00000000-0005-0000-0000-0000430C0000}"/>
    <cellStyle name="Notas 2 15 2" xfId="571" xr:uid="{00000000-0005-0000-0000-0000440C0000}"/>
    <cellStyle name="Notas 2 15 2 2" xfId="2215" xr:uid="{00000000-0005-0000-0000-0000450C0000}"/>
    <cellStyle name="Notas 2 15 3" xfId="913" xr:uid="{00000000-0005-0000-0000-0000460C0000}"/>
    <cellStyle name="Notas 2 15 3 2" xfId="2557" xr:uid="{00000000-0005-0000-0000-0000470C0000}"/>
    <cellStyle name="Notas 2 15 4" xfId="1243" xr:uid="{00000000-0005-0000-0000-0000480C0000}"/>
    <cellStyle name="Notas 2 15 4 2" xfId="2887" xr:uid="{00000000-0005-0000-0000-0000490C0000}"/>
    <cellStyle name="Notas 2 15 5" xfId="1571" xr:uid="{00000000-0005-0000-0000-00004A0C0000}"/>
    <cellStyle name="Notas 2 15 5 2" xfId="3215" xr:uid="{00000000-0005-0000-0000-00004B0C0000}"/>
    <cellStyle name="Notas 2 15 6" xfId="1893" xr:uid="{00000000-0005-0000-0000-00004C0C0000}"/>
    <cellStyle name="Notas 2 16" xfId="260" xr:uid="{00000000-0005-0000-0000-00004D0C0000}"/>
    <cellStyle name="Notas 2 16 2" xfId="582" xr:uid="{00000000-0005-0000-0000-00004E0C0000}"/>
    <cellStyle name="Notas 2 16 2 2" xfId="2226" xr:uid="{00000000-0005-0000-0000-00004F0C0000}"/>
    <cellStyle name="Notas 2 16 3" xfId="924" xr:uid="{00000000-0005-0000-0000-0000500C0000}"/>
    <cellStyle name="Notas 2 16 3 2" xfId="2568" xr:uid="{00000000-0005-0000-0000-0000510C0000}"/>
    <cellStyle name="Notas 2 16 4" xfId="1254" xr:uid="{00000000-0005-0000-0000-0000520C0000}"/>
    <cellStyle name="Notas 2 16 4 2" xfId="2898" xr:uid="{00000000-0005-0000-0000-0000530C0000}"/>
    <cellStyle name="Notas 2 16 5" xfId="1582" xr:uid="{00000000-0005-0000-0000-0000540C0000}"/>
    <cellStyle name="Notas 2 16 5 2" xfId="3226" xr:uid="{00000000-0005-0000-0000-0000550C0000}"/>
    <cellStyle name="Notas 2 16 6" xfId="1904" xr:uid="{00000000-0005-0000-0000-0000560C0000}"/>
    <cellStyle name="Notas 2 17" xfId="271" xr:uid="{00000000-0005-0000-0000-0000570C0000}"/>
    <cellStyle name="Notas 2 17 2" xfId="593" xr:uid="{00000000-0005-0000-0000-0000580C0000}"/>
    <cellStyle name="Notas 2 17 2 2" xfId="2237" xr:uid="{00000000-0005-0000-0000-0000590C0000}"/>
    <cellStyle name="Notas 2 17 3" xfId="935" xr:uid="{00000000-0005-0000-0000-00005A0C0000}"/>
    <cellStyle name="Notas 2 17 3 2" xfId="2579" xr:uid="{00000000-0005-0000-0000-00005B0C0000}"/>
    <cellStyle name="Notas 2 17 4" xfId="1265" xr:uid="{00000000-0005-0000-0000-00005C0C0000}"/>
    <cellStyle name="Notas 2 17 4 2" xfId="2909" xr:uid="{00000000-0005-0000-0000-00005D0C0000}"/>
    <cellStyle name="Notas 2 17 5" xfId="1593" xr:uid="{00000000-0005-0000-0000-00005E0C0000}"/>
    <cellStyle name="Notas 2 17 5 2" xfId="3237" xr:uid="{00000000-0005-0000-0000-00005F0C0000}"/>
    <cellStyle name="Notas 2 17 6" xfId="1915" xr:uid="{00000000-0005-0000-0000-0000600C0000}"/>
    <cellStyle name="Notas 2 18" xfId="280" xr:uid="{00000000-0005-0000-0000-0000610C0000}"/>
    <cellStyle name="Notas 2 18 2" xfId="602" xr:uid="{00000000-0005-0000-0000-0000620C0000}"/>
    <cellStyle name="Notas 2 18 2 2" xfId="2246" xr:uid="{00000000-0005-0000-0000-0000630C0000}"/>
    <cellStyle name="Notas 2 18 3" xfId="944" xr:uid="{00000000-0005-0000-0000-0000640C0000}"/>
    <cellStyle name="Notas 2 18 3 2" xfId="2588" xr:uid="{00000000-0005-0000-0000-0000650C0000}"/>
    <cellStyle name="Notas 2 18 4" xfId="1274" xr:uid="{00000000-0005-0000-0000-0000660C0000}"/>
    <cellStyle name="Notas 2 18 4 2" xfId="2918" xr:uid="{00000000-0005-0000-0000-0000670C0000}"/>
    <cellStyle name="Notas 2 18 5" xfId="1602" xr:uid="{00000000-0005-0000-0000-0000680C0000}"/>
    <cellStyle name="Notas 2 18 5 2" xfId="3246" xr:uid="{00000000-0005-0000-0000-0000690C0000}"/>
    <cellStyle name="Notas 2 18 6" xfId="1924" xr:uid="{00000000-0005-0000-0000-00006A0C0000}"/>
    <cellStyle name="Notas 2 19" xfId="308" xr:uid="{00000000-0005-0000-0000-00006B0C0000}"/>
    <cellStyle name="Notas 2 19 2" xfId="630" xr:uid="{00000000-0005-0000-0000-00006C0C0000}"/>
    <cellStyle name="Notas 2 19 2 2" xfId="2274" xr:uid="{00000000-0005-0000-0000-00006D0C0000}"/>
    <cellStyle name="Notas 2 19 3" xfId="972" xr:uid="{00000000-0005-0000-0000-00006E0C0000}"/>
    <cellStyle name="Notas 2 19 3 2" xfId="2616" xr:uid="{00000000-0005-0000-0000-00006F0C0000}"/>
    <cellStyle name="Notas 2 19 4" xfId="1302" xr:uid="{00000000-0005-0000-0000-0000700C0000}"/>
    <cellStyle name="Notas 2 19 4 2" xfId="2946" xr:uid="{00000000-0005-0000-0000-0000710C0000}"/>
    <cellStyle name="Notas 2 19 5" xfId="1630" xr:uid="{00000000-0005-0000-0000-0000720C0000}"/>
    <cellStyle name="Notas 2 19 5 2" xfId="3274" xr:uid="{00000000-0005-0000-0000-0000730C0000}"/>
    <cellStyle name="Notas 2 19 6" xfId="1952" xr:uid="{00000000-0005-0000-0000-0000740C0000}"/>
    <cellStyle name="Notas 2 2" xfId="73" xr:uid="{00000000-0005-0000-0000-0000750C0000}"/>
    <cellStyle name="Notas 2 2 2" xfId="378" xr:uid="{00000000-0005-0000-0000-0000760C0000}"/>
    <cellStyle name="Notas 2 2 2 2" xfId="2022" xr:uid="{00000000-0005-0000-0000-0000770C0000}"/>
    <cellStyle name="Notas 2 2 3" xfId="708" xr:uid="{00000000-0005-0000-0000-0000780C0000}"/>
    <cellStyle name="Notas 2 2 3 2" xfId="2352" xr:uid="{00000000-0005-0000-0000-0000790C0000}"/>
    <cellStyle name="Notas 2 2 4" xfId="1038" xr:uid="{00000000-0005-0000-0000-00007A0C0000}"/>
    <cellStyle name="Notas 2 2 4 2" xfId="2682" xr:uid="{00000000-0005-0000-0000-00007B0C0000}"/>
    <cellStyle name="Notas 2 2 5" xfId="1366" xr:uid="{00000000-0005-0000-0000-00007C0C0000}"/>
    <cellStyle name="Notas 2 2 5 2" xfId="3010" xr:uid="{00000000-0005-0000-0000-00007D0C0000}"/>
    <cellStyle name="Notas 2 2 6" xfId="1717" xr:uid="{00000000-0005-0000-0000-00007E0C0000}"/>
    <cellStyle name="Notas 2 20" xfId="319" xr:uid="{00000000-0005-0000-0000-00007F0C0000}"/>
    <cellStyle name="Notas 2 20 2" xfId="641" xr:uid="{00000000-0005-0000-0000-0000800C0000}"/>
    <cellStyle name="Notas 2 20 2 2" xfId="2285" xr:uid="{00000000-0005-0000-0000-0000810C0000}"/>
    <cellStyle name="Notas 2 20 3" xfId="983" xr:uid="{00000000-0005-0000-0000-0000820C0000}"/>
    <cellStyle name="Notas 2 20 3 2" xfId="2627" xr:uid="{00000000-0005-0000-0000-0000830C0000}"/>
    <cellStyle name="Notas 2 20 4" xfId="1313" xr:uid="{00000000-0005-0000-0000-0000840C0000}"/>
    <cellStyle name="Notas 2 20 4 2" xfId="2957" xr:uid="{00000000-0005-0000-0000-0000850C0000}"/>
    <cellStyle name="Notas 2 20 5" xfId="1641" xr:uid="{00000000-0005-0000-0000-0000860C0000}"/>
    <cellStyle name="Notas 2 20 5 2" xfId="3285" xr:uid="{00000000-0005-0000-0000-0000870C0000}"/>
    <cellStyle name="Notas 2 20 6" xfId="1963" xr:uid="{00000000-0005-0000-0000-0000880C0000}"/>
    <cellStyle name="Notas 2 21" xfId="328" xr:uid="{00000000-0005-0000-0000-0000890C0000}"/>
    <cellStyle name="Notas 2 21 2" xfId="650" xr:uid="{00000000-0005-0000-0000-00008A0C0000}"/>
    <cellStyle name="Notas 2 21 2 2" xfId="2294" xr:uid="{00000000-0005-0000-0000-00008B0C0000}"/>
    <cellStyle name="Notas 2 21 3" xfId="992" xr:uid="{00000000-0005-0000-0000-00008C0C0000}"/>
    <cellStyle name="Notas 2 21 3 2" xfId="2636" xr:uid="{00000000-0005-0000-0000-00008D0C0000}"/>
    <cellStyle name="Notas 2 21 4" xfId="1322" xr:uid="{00000000-0005-0000-0000-00008E0C0000}"/>
    <cellStyle name="Notas 2 21 4 2" xfId="2966" xr:uid="{00000000-0005-0000-0000-00008F0C0000}"/>
    <cellStyle name="Notas 2 21 5" xfId="1650" xr:uid="{00000000-0005-0000-0000-0000900C0000}"/>
    <cellStyle name="Notas 2 21 5 2" xfId="3294" xr:uid="{00000000-0005-0000-0000-0000910C0000}"/>
    <cellStyle name="Notas 2 21 6" xfId="1972" xr:uid="{00000000-0005-0000-0000-0000920C0000}"/>
    <cellStyle name="Notas 2 22" xfId="336" xr:uid="{00000000-0005-0000-0000-0000930C0000}"/>
    <cellStyle name="Notas 2 22 2" xfId="658" xr:uid="{00000000-0005-0000-0000-0000940C0000}"/>
    <cellStyle name="Notas 2 22 2 2" xfId="2302" xr:uid="{00000000-0005-0000-0000-0000950C0000}"/>
    <cellStyle name="Notas 2 22 3" xfId="1000" xr:uid="{00000000-0005-0000-0000-0000960C0000}"/>
    <cellStyle name="Notas 2 22 3 2" xfId="2644" xr:uid="{00000000-0005-0000-0000-0000970C0000}"/>
    <cellStyle name="Notas 2 22 4" xfId="1330" xr:uid="{00000000-0005-0000-0000-0000980C0000}"/>
    <cellStyle name="Notas 2 22 4 2" xfId="2974" xr:uid="{00000000-0005-0000-0000-0000990C0000}"/>
    <cellStyle name="Notas 2 22 5" xfId="1658" xr:uid="{00000000-0005-0000-0000-00009A0C0000}"/>
    <cellStyle name="Notas 2 22 5 2" xfId="3302" xr:uid="{00000000-0005-0000-0000-00009B0C0000}"/>
    <cellStyle name="Notas 2 22 6" xfId="1980" xr:uid="{00000000-0005-0000-0000-00009C0C0000}"/>
    <cellStyle name="Notas 2 23" xfId="356" xr:uid="{00000000-0005-0000-0000-00009D0C0000}"/>
    <cellStyle name="Notas 2 23 2" xfId="1014" xr:uid="{00000000-0005-0000-0000-00009E0C0000}"/>
    <cellStyle name="Notas 2 23 2 2" xfId="2658" xr:uid="{00000000-0005-0000-0000-00009F0C0000}"/>
    <cellStyle name="Notas 2 23 3" xfId="1344" xr:uid="{00000000-0005-0000-0000-0000A00C0000}"/>
    <cellStyle name="Notas 2 23 3 2" xfId="2988" xr:uid="{00000000-0005-0000-0000-0000A10C0000}"/>
    <cellStyle name="Notas 2 23 4" xfId="1672" xr:uid="{00000000-0005-0000-0000-0000A20C0000}"/>
    <cellStyle name="Notas 2 23 4 2" xfId="3316" xr:uid="{00000000-0005-0000-0000-0000A30C0000}"/>
    <cellStyle name="Notas 2 23 5" xfId="2000" xr:uid="{00000000-0005-0000-0000-0000A40C0000}"/>
    <cellStyle name="Notas 2 24" xfId="364" xr:uid="{00000000-0005-0000-0000-0000A50C0000}"/>
    <cellStyle name="Notas 2 24 2" xfId="2008" xr:uid="{00000000-0005-0000-0000-0000A60C0000}"/>
    <cellStyle name="Notas 2 25" xfId="694" xr:uid="{00000000-0005-0000-0000-0000A70C0000}"/>
    <cellStyle name="Notas 2 25 2" xfId="2338" xr:uid="{00000000-0005-0000-0000-0000A80C0000}"/>
    <cellStyle name="Notas 2 26" xfId="1024" xr:uid="{00000000-0005-0000-0000-0000A90C0000}"/>
    <cellStyle name="Notas 2 26 2" xfId="2668" xr:uid="{00000000-0005-0000-0000-0000AA0C0000}"/>
    <cellStyle name="Notas 2 27" xfId="1352" xr:uid="{00000000-0005-0000-0000-0000AB0C0000}"/>
    <cellStyle name="Notas 2 27 2" xfId="2996" xr:uid="{00000000-0005-0000-0000-0000AC0C0000}"/>
    <cellStyle name="Notas 2 28" xfId="1686" xr:uid="{00000000-0005-0000-0000-0000AD0C0000}"/>
    <cellStyle name="Notas 2 3" xfId="87" xr:uid="{00000000-0005-0000-0000-0000AE0C0000}"/>
    <cellStyle name="Notas 2 3 2" xfId="409" xr:uid="{00000000-0005-0000-0000-0000AF0C0000}"/>
    <cellStyle name="Notas 2 3 2 2" xfId="2053" xr:uid="{00000000-0005-0000-0000-0000B00C0000}"/>
    <cellStyle name="Notas 2 3 3" xfId="751" xr:uid="{00000000-0005-0000-0000-0000B10C0000}"/>
    <cellStyle name="Notas 2 3 3 2" xfId="2395" xr:uid="{00000000-0005-0000-0000-0000B20C0000}"/>
    <cellStyle name="Notas 2 3 4" xfId="1081" xr:uid="{00000000-0005-0000-0000-0000B30C0000}"/>
    <cellStyle name="Notas 2 3 4 2" xfId="2725" xr:uid="{00000000-0005-0000-0000-0000B40C0000}"/>
    <cellStyle name="Notas 2 3 5" xfId="1409" xr:uid="{00000000-0005-0000-0000-0000B50C0000}"/>
    <cellStyle name="Notas 2 3 5 2" xfId="3053" xr:uid="{00000000-0005-0000-0000-0000B60C0000}"/>
    <cellStyle name="Notas 2 3 6" xfId="1731" xr:uid="{00000000-0005-0000-0000-0000B70C0000}"/>
    <cellStyle name="Notas 2 4" xfId="101" xr:uid="{00000000-0005-0000-0000-0000B80C0000}"/>
    <cellStyle name="Notas 2 4 2" xfId="423" xr:uid="{00000000-0005-0000-0000-0000B90C0000}"/>
    <cellStyle name="Notas 2 4 2 2" xfId="2067" xr:uid="{00000000-0005-0000-0000-0000BA0C0000}"/>
    <cellStyle name="Notas 2 4 3" xfId="765" xr:uid="{00000000-0005-0000-0000-0000BB0C0000}"/>
    <cellStyle name="Notas 2 4 3 2" xfId="2409" xr:uid="{00000000-0005-0000-0000-0000BC0C0000}"/>
    <cellStyle name="Notas 2 4 4" xfId="1095" xr:uid="{00000000-0005-0000-0000-0000BD0C0000}"/>
    <cellStyle name="Notas 2 4 4 2" xfId="2739" xr:uid="{00000000-0005-0000-0000-0000BE0C0000}"/>
    <cellStyle name="Notas 2 4 5" xfId="1423" xr:uid="{00000000-0005-0000-0000-0000BF0C0000}"/>
    <cellStyle name="Notas 2 4 5 2" xfId="3067" xr:uid="{00000000-0005-0000-0000-0000C00C0000}"/>
    <cellStyle name="Notas 2 4 6" xfId="1745" xr:uid="{00000000-0005-0000-0000-0000C10C0000}"/>
    <cellStyle name="Notas 2 5" xfId="115" xr:uid="{00000000-0005-0000-0000-0000C20C0000}"/>
    <cellStyle name="Notas 2 5 2" xfId="437" xr:uid="{00000000-0005-0000-0000-0000C30C0000}"/>
    <cellStyle name="Notas 2 5 2 2" xfId="2081" xr:uid="{00000000-0005-0000-0000-0000C40C0000}"/>
    <cellStyle name="Notas 2 5 3" xfId="779" xr:uid="{00000000-0005-0000-0000-0000C50C0000}"/>
    <cellStyle name="Notas 2 5 3 2" xfId="2423" xr:uid="{00000000-0005-0000-0000-0000C60C0000}"/>
    <cellStyle name="Notas 2 5 4" xfId="1109" xr:uid="{00000000-0005-0000-0000-0000C70C0000}"/>
    <cellStyle name="Notas 2 5 4 2" xfId="2753" xr:uid="{00000000-0005-0000-0000-0000C80C0000}"/>
    <cellStyle name="Notas 2 5 5" xfId="1437" xr:uid="{00000000-0005-0000-0000-0000C90C0000}"/>
    <cellStyle name="Notas 2 5 5 2" xfId="3081" xr:uid="{00000000-0005-0000-0000-0000CA0C0000}"/>
    <cellStyle name="Notas 2 5 6" xfId="1759" xr:uid="{00000000-0005-0000-0000-0000CB0C0000}"/>
    <cellStyle name="Notas 2 6" xfId="129" xr:uid="{00000000-0005-0000-0000-0000CC0C0000}"/>
    <cellStyle name="Notas 2 6 2" xfId="451" xr:uid="{00000000-0005-0000-0000-0000CD0C0000}"/>
    <cellStyle name="Notas 2 6 2 2" xfId="2095" xr:uid="{00000000-0005-0000-0000-0000CE0C0000}"/>
    <cellStyle name="Notas 2 6 3" xfId="793" xr:uid="{00000000-0005-0000-0000-0000CF0C0000}"/>
    <cellStyle name="Notas 2 6 3 2" xfId="2437" xr:uid="{00000000-0005-0000-0000-0000D00C0000}"/>
    <cellStyle name="Notas 2 6 4" xfId="1123" xr:uid="{00000000-0005-0000-0000-0000D10C0000}"/>
    <cellStyle name="Notas 2 6 4 2" xfId="2767" xr:uid="{00000000-0005-0000-0000-0000D20C0000}"/>
    <cellStyle name="Notas 2 6 5" xfId="1451" xr:uid="{00000000-0005-0000-0000-0000D30C0000}"/>
    <cellStyle name="Notas 2 6 5 2" xfId="3095" xr:uid="{00000000-0005-0000-0000-0000D40C0000}"/>
    <cellStyle name="Notas 2 6 6" xfId="1773" xr:uid="{00000000-0005-0000-0000-0000D50C0000}"/>
    <cellStyle name="Notas 2 7" xfId="143" xr:uid="{00000000-0005-0000-0000-0000D60C0000}"/>
    <cellStyle name="Notas 2 7 2" xfId="465" xr:uid="{00000000-0005-0000-0000-0000D70C0000}"/>
    <cellStyle name="Notas 2 7 2 2" xfId="2109" xr:uid="{00000000-0005-0000-0000-0000D80C0000}"/>
    <cellStyle name="Notas 2 7 3" xfId="807" xr:uid="{00000000-0005-0000-0000-0000D90C0000}"/>
    <cellStyle name="Notas 2 7 3 2" xfId="2451" xr:uid="{00000000-0005-0000-0000-0000DA0C0000}"/>
    <cellStyle name="Notas 2 7 4" xfId="1137" xr:uid="{00000000-0005-0000-0000-0000DB0C0000}"/>
    <cellStyle name="Notas 2 7 4 2" xfId="2781" xr:uid="{00000000-0005-0000-0000-0000DC0C0000}"/>
    <cellStyle name="Notas 2 7 5" xfId="1465" xr:uid="{00000000-0005-0000-0000-0000DD0C0000}"/>
    <cellStyle name="Notas 2 7 5 2" xfId="3109" xr:uid="{00000000-0005-0000-0000-0000DE0C0000}"/>
    <cellStyle name="Notas 2 7 6" xfId="1787" xr:uid="{00000000-0005-0000-0000-0000DF0C0000}"/>
    <cellStyle name="Notas 2 8" xfId="157" xr:uid="{00000000-0005-0000-0000-0000E00C0000}"/>
    <cellStyle name="Notas 2 8 2" xfId="479" xr:uid="{00000000-0005-0000-0000-0000E10C0000}"/>
    <cellStyle name="Notas 2 8 2 2" xfId="2123" xr:uid="{00000000-0005-0000-0000-0000E20C0000}"/>
    <cellStyle name="Notas 2 8 3" xfId="821" xr:uid="{00000000-0005-0000-0000-0000E30C0000}"/>
    <cellStyle name="Notas 2 8 3 2" xfId="2465" xr:uid="{00000000-0005-0000-0000-0000E40C0000}"/>
    <cellStyle name="Notas 2 8 4" xfId="1151" xr:uid="{00000000-0005-0000-0000-0000E50C0000}"/>
    <cellStyle name="Notas 2 8 4 2" xfId="2795" xr:uid="{00000000-0005-0000-0000-0000E60C0000}"/>
    <cellStyle name="Notas 2 8 5" xfId="1479" xr:uid="{00000000-0005-0000-0000-0000E70C0000}"/>
    <cellStyle name="Notas 2 8 5 2" xfId="3123" xr:uid="{00000000-0005-0000-0000-0000E80C0000}"/>
    <cellStyle name="Notas 2 8 6" xfId="1801" xr:uid="{00000000-0005-0000-0000-0000E90C0000}"/>
    <cellStyle name="Notas 2 9" xfId="171" xr:uid="{00000000-0005-0000-0000-0000EA0C0000}"/>
    <cellStyle name="Notas 2 9 2" xfId="493" xr:uid="{00000000-0005-0000-0000-0000EB0C0000}"/>
    <cellStyle name="Notas 2 9 2 2" xfId="2137" xr:uid="{00000000-0005-0000-0000-0000EC0C0000}"/>
    <cellStyle name="Notas 2 9 3" xfId="835" xr:uid="{00000000-0005-0000-0000-0000ED0C0000}"/>
    <cellStyle name="Notas 2 9 3 2" xfId="2479" xr:uid="{00000000-0005-0000-0000-0000EE0C0000}"/>
    <cellStyle name="Notas 2 9 4" xfId="1165" xr:uid="{00000000-0005-0000-0000-0000EF0C0000}"/>
    <cellStyle name="Notas 2 9 4 2" xfId="2809" xr:uid="{00000000-0005-0000-0000-0000F00C0000}"/>
    <cellStyle name="Notas 2 9 5" xfId="1493" xr:uid="{00000000-0005-0000-0000-0000F10C0000}"/>
    <cellStyle name="Notas 2 9 5 2" xfId="3137" xr:uid="{00000000-0005-0000-0000-0000F20C0000}"/>
    <cellStyle name="Notas 2 9 6" xfId="1815" xr:uid="{00000000-0005-0000-0000-0000F30C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99"/>
      <color rgb="FFFFFF99"/>
      <color rgb="FFC9140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Presupuesto Anual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Seguimiento!$C$8</c:f>
              <c:strCache>
                <c:ptCount val="1"/>
                <c:pt idx="0">
                  <c:v>PRESUPUESTO PROGRAMADO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Seguimiento!$B$10:$B$21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Seguimiento!$C$10:$C$21</c:f>
              <c:numCache>
                <c:formatCode>_("$"\ * #,##0_);_("$"\ * \(#,##0\);_("$"\ 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6-44C3-BAB9-EDFF2A536BA1}"/>
            </c:ext>
          </c:extLst>
        </c:ser>
        <c:ser>
          <c:idx val="1"/>
          <c:order val="1"/>
          <c:tx>
            <c:strRef>
              <c:f>Seguimiento!$D$8</c:f>
              <c:strCache>
                <c:ptCount val="1"/>
                <c:pt idx="0">
                  <c:v>PRESUPUESTO EJECUTADO</c:v>
                </c:pt>
              </c:strCache>
            </c:strRef>
          </c:tx>
          <c:invertIfNegative val="0"/>
          <c:val>
            <c:numRef>
              <c:f>Seguimiento!$D$10:$D$21</c:f>
              <c:numCache>
                <c:formatCode>_("$"\ * #,##0_);_("$"\ * \(#,##0\);_("$"\ 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0-406C-A7AC-FD5ADEC41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850832"/>
        <c:axId val="339318328"/>
        <c:axId val="0"/>
      </c:bar3DChart>
      <c:catAx>
        <c:axId val="34485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9318328"/>
        <c:crosses val="autoZero"/>
        <c:auto val="1"/>
        <c:lblAlgn val="ctr"/>
        <c:lblOffset val="100"/>
        <c:noMultiLvlLbl val="0"/>
      </c:catAx>
      <c:valAx>
        <c:axId val="33931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485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934991</xdr:colOff>
      <xdr:row>0</xdr:row>
      <xdr:rowOff>224118</xdr:rowOff>
    </xdr:from>
    <xdr:to>
      <xdr:col>0</xdr:col>
      <xdr:colOff>2935941</xdr:colOff>
      <xdr:row>2</xdr:row>
      <xdr:rowOff>106315</xdr:rowOff>
    </xdr:to>
    <xdr:pic>
      <xdr:nvPicPr>
        <xdr:cNvPr id="2" name="6 Imagen" descr="C:\Users\l.gonzalez\Documents\image0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991" y="224118"/>
          <a:ext cx="2000950" cy="929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254001</xdr:colOff>
      <xdr:row>9</xdr:row>
      <xdr:rowOff>647700</xdr:rowOff>
    </xdr:from>
    <xdr:to>
      <xdr:col>26</xdr:col>
      <xdr:colOff>342901</xdr:colOff>
      <xdr:row>20</xdr:row>
      <xdr:rowOff>652424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704021</xdr:colOff>
      <xdr:row>1</xdr:row>
      <xdr:rowOff>180185</xdr:rowOff>
    </xdr:from>
    <xdr:to>
      <xdr:col>2</xdr:col>
      <xdr:colOff>1842880</xdr:colOff>
      <xdr:row>4</xdr:row>
      <xdr:rowOff>88528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4891" y="387250"/>
          <a:ext cx="1138859" cy="1088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449039</xdr:colOff>
      <xdr:row>0</xdr:row>
      <xdr:rowOff>122463</xdr:rowOff>
    </xdr:from>
    <xdr:to>
      <xdr:col>0</xdr:col>
      <xdr:colOff>3469825</xdr:colOff>
      <xdr:row>2</xdr:row>
      <xdr:rowOff>299356</xdr:rowOff>
    </xdr:to>
    <xdr:pic>
      <xdr:nvPicPr>
        <xdr:cNvPr id="3" name="6 Imagen" descr="C:\Users\l.gonzalez\Documents\image0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39" y="122463"/>
          <a:ext cx="3020786" cy="1224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27213</xdr:rowOff>
    </xdr:from>
    <xdr:to>
      <xdr:col>0</xdr:col>
      <xdr:colOff>3592285</xdr:colOff>
      <xdr:row>2</xdr:row>
      <xdr:rowOff>353785</xdr:rowOff>
    </xdr:to>
    <xdr:pic>
      <xdr:nvPicPr>
        <xdr:cNvPr id="3" name="6 Imagen" descr="C:\Users\l.gonzalez\Documents\image00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462642"/>
          <a:ext cx="3116036" cy="93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89</xdr:row>
      <xdr:rowOff>0</xdr:rowOff>
    </xdr:from>
    <xdr:to>
      <xdr:col>38</xdr:col>
      <xdr:colOff>533400</xdr:colOff>
      <xdr:row>94</xdr:row>
      <xdr:rowOff>21771</xdr:rowOff>
    </xdr:to>
    <xdr:pic>
      <xdr:nvPicPr>
        <xdr:cNvPr id="3" name="6 Imagen" descr="C:\Users\l.gonzalez\Documents\image00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66893" y="16981714"/>
          <a:ext cx="2057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517071</xdr:colOff>
      <xdr:row>0</xdr:row>
      <xdr:rowOff>54429</xdr:rowOff>
    </xdr:from>
    <xdr:to>
      <xdr:col>0</xdr:col>
      <xdr:colOff>3442607</xdr:colOff>
      <xdr:row>2</xdr:row>
      <xdr:rowOff>353786</xdr:rowOff>
    </xdr:to>
    <xdr:pic>
      <xdr:nvPicPr>
        <xdr:cNvPr id="4" name="3 Imagen" descr="C:\Users\l.gonzalez\Documents\image00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1" y="54429"/>
          <a:ext cx="2925536" cy="134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122465</xdr:rowOff>
    </xdr:from>
    <xdr:to>
      <xdr:col>0</xdr:col>
      <xdr:colOff>3619500</xdr:colOff>
      <xdr:row>2</xdr:row>
      <xdr:rowOff>312965</xdr:rowOff>
    </xdr:to>
    <xdr:pic>
      <xdr:nvPicPr>
        <xdr:cNvPr id="3" name="2 Imagen" descr="C:\Users\l.gonzalez\Documents\image00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428" y="122465"/>
          <a:ext cx="3184072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353786</xdr:colOff>
      <xdr:row>0</xdr:row>
      <xdr:rowOff>40820</xdr:rowOff>
    </xdr:from>
    <xdr:to>
      <xdr:col>0</xdr:col>
      <xdr:colOff>3728357</xdr:colOff>
      <xdr:row>2</xdr:row>
      <xdr:rowOff>312963</xdr:rowOff>
    </xdr:to>
    <xdr:pic>
      <xdr:nvPicPr>
        <xdr:cNvPr id="3" name="2 Imagen" descr="C:\Users\l.gonzalez\Documents\image00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86" y="40820"/>
          <a:ext cx="3374571" cy="1319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88</xdr:row>
      <xdr:rowOff>0</xdr:rowOff>
    </xdr:from>
    <xdr:to>
      <xdr:col>33</xdr:col>
      <xdr:colOff>542925</xdr:colOff>
      <xdr:row>93</xdr:row>
      <xdr:rowOff>21772</xdr:rowOff>
    </xdr:to>
    <xdr:pic>
      <xdr:nvPicPr>
        <xdr:cNvPr id="3" name="2 Imagen" descr="C:\Users\l.gonzalez\Documents\image00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18893" y="16818429"/>
          <a:ext cx="13049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367394</xdr:colOff>
      <xdr:row>0</xdr:row>
      <xdr:rowOff>68036</xdr:rowOff>
    </xdr:from>
    <xdr:to>
      <xdr:col>0</xdr:col>
      <xdr:colOff>3673930</xdr:colOff>
      <xdr:row>2</xdr:row>
      <xdr:rowOff>326572</xdr:rowOff>
    </xdr:to>
    <xdr:pic>
      <xdr:nvPicPr>
        <xdr:cNvPr id="4" name="3 Imagen" descr="C:\Users\l.gonzalez\Documents\image00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394" y="68036"/>
          <a:ext cx="3306536" cy="130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85725</xdr:rowOff>
    </xdr:from>
    <xdr:to>
      <xdr:col>0</xdr:col>
      <xdr:colOff>533400</xdr:colOff>
      <xdr:row>8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533400" y="138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8</xdr:row>
      <xdr:rowOff>28575</xdr:rowOff>
    </xdr:from>
    <xdr:ext cx="104775" cy="238626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762000" y="1323975"/>
          <a:ext cx="104775" cy="23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647700</xdr:colOff>
      <xdr:row>8</xdr:row>
      <xdr:rowOff>95250</xdr:rowOff>
    </xdr:from>
    <xdr:ext cx="104775" cy="238125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1390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38125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28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28575</xdr:rowOff>
    </xdr:from>
    <xdr:ext cx="104775" cy="238125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14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28575</xdr:rowOff>
    </xdr:from>
    <xdr:ext cx="104775" cy="2381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52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38125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228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28575</xdr:rowOff>
    </xdr:from>
    <xdr:ext cx="104775" cy="238125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14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533400</xdr:colOff>
      <xdr:row>8</xdr:row>
      <xdr:rowOff>85725</xdr:rowOff>
    </xdr:from>
    <xdr:to>
      <xdr:col>1</xdr:col>
      <xdr:colOff>533400</xdr:colOff>
      <xdr:row>8</xdr:row>
      <xdr:rowOff>85725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1295400" y="138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8</xdr:row>
      <xdr:rowOff>28575</xdr:rowOff>
    </xdr:from>
    <xdr:ext cx="104775" cy="238626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524000" y="1323975"/>
          <a:ext cx="104775" cy="23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647700</xdr:colOff>
      <xdr:row>8</xdr:row>
      <xdr:rowOff>95250</xdr:rowOff>
    </xdr:from>
    <xdr:ext cx="104775" cy="238125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6743700" y="1390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28575</xdr:rowOff>
    </xdr:from>
    <xdr:ext cx="104775" cy="238125"/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914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8</xdr:row>
      <xdr:rowOff>28575</xdr:rowOff>
    </xdr:from>
    <xdr:ext cx="104775" cy="238125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990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3812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228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28575</xdr:rowOff>
    </xdr:from>
    <xdr:ext cx="104775" cy="2381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914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8</xdr:row>
      <xdr:rowOff>28575</xdr:rowOff>
    </xdr:from>
    <xdr:ext cx="104775" cy="238125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990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</xdr:row>
      <xdr:rowOff>28575</xdr:rowOff>
    </xdr:from>
    <xdr:ext cx="104775" cy="238125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228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28575</xdr:rowOff>
    </xdr:from>
    <xdr:ext cx="104775" cy="238125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914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8</xdr:row>
      <xdr:rowOff>28575</xdr:rowOff>
    </xdr:from>
    <xdr:ext cx="104775" cy="238125"/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990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38125"/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228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38125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228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38125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228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28575</xdr:rowOff>
    </xdr:from>
    <xdr:ext cx="104775" cy="238125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228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</xdr:row>
      <xdr:rowOff>28575</xdr:rowOff>
    </xdr:from>
    <xdr:ext cx="104775" cy="2381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304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28575</xdr:rowOff>
    </xdr:from>
    <xdr:ext cx="104775" cy="238125"/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381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</xdr:row>
      <xdr:rowOff>28575</xdr:rowOff>
    </xdr:from>
    <xdr:ext cx="104775" cy="238125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457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28575</xdr:rowOff>
    </xdr:from>
    <xdr:ext cx="104775" cy="238125"/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457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28575</xdr:rowOff>
    </xdr:from>
    <xdr:ext cx="104775" cy="238125"/>
    <xdr:sp macro="" textlink="">
      <xdr:nvSpPr>
        <xdr:cNvPr id="109" name="Text Box 6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457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28575</xdr:rowOff>
    </xdr:from>
    <xdr:ext cx="104775" cy="23812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457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28575</xdr:rowOff>
    </xdr:from>
    <xdr:ext cx="104775" cy="238125"/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457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113" name="Text Box 6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</xdr:row>
      <xdr:rowOff>28575</xdr:rowOff>
    </xdr:from>
    <xdr:ext cx="104775" cy="2381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5334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8</xdr:row>
      <xdr:rowOff>28575</xdr:rowOff>
    </xdr:from>
    <xdr:ext cx="104775" cy="238125"/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6096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28575</xdr:rowOff>
    </xdr:from>
    <xdr:ext cx="104775" cy="238125"/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6858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38125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685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38125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685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38125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685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28575</xdr:rowOff>
    </xdr:from>
    <xdr:ext cx="104775" cy="238125"/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685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8</xdr:row>
      <xdr:rowOff>28575</xdr:rowOff>
    </xdr:from>
    <xdr:ext cx="104775" cy="2381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7620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8</xdr:row>
      <xdr:rowOff>28575</xdr:rowOff>
    </xdr:from>
    <xdr:ext cx="104775" cy="238125"/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8382000" y="1323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28575</xdr:rowOff>
    </xdr:from>
    <xdr:ext cx="104775" cy="238125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838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28575</xdr:rowOff>
    </xdr:from>
    <xdr:ext cx="104775" cy="238125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838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28575</xdr:rowOff>
    </xdr:from>
    <xdr:ext cx="104775" cy="238125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838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28575</xdr:rowOff>
    </xdr:from>
    <xdr:ext cx="104775" cy="2381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8382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</xdr:row>
      <xdr:rowOff>28575</xdr:rowOff>
    </xdr:from>
    <xdr:ext cx="104775" cy="238125"/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381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28575</xdr:rowOff>
    </xdr:from>
    <xdr:ext cx="104775" cy="2381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381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28575</xdr:rowOff>
    </xdr:from>
    <xdr:ext cx="104775" cy="238125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381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28575</xdr:rowOff>
    </xdr:from>
    <xdr:ext cx="104775" cy="2381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381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</xdr:row>
      <xdr:rowOff>28575</xdr:rowOff>
    </xdr:from>
    <xdr:ext cx="104775" cy="238125"/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381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9</xdr:row>
      <xdr:rowOff>28575</xdr:rowOff>
    </xdr:from>
    <xdr:ext cx="104775" cy="238125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609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10</xdr:row>
      <xdr:rowOff>28575</xdr:rowOff>
    </xdr:from>
    <xdr:ext cx="104775" cy="238125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28575</xdr:rowOff>
    </xdr:from>
    <xdr:ext cx="104775" cy="238125"/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3048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28575</xdr:rowOff>
    </xdr:from>
    <xdr:ext cx="104775" cy="238125"/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28575</xdr:rowOff>
    </xdr:from>
    <xdr:ext cx="104775" cy="238125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5334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</xdr:row>
      <xdr:rowOff>28575</xdr:rowOff>
    </xdr:from>
    <xdr:ext cx="104775" cy="238125"/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5334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28575</xdr:rowOff>
    </xdr:from>
    <xdr:ext cx="104775" cy="238125"/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620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10</xdr:row>
      <xdr:rowOff>28575</xdr:rowOff>
    </xdr:from>
    <xdr:ext cx="104775" cy="2381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620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28575</xdr:rowOff>
    </xdr:from>
    <xdr:ext cx="104775" cy="238125"/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9906000" y="1485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10</xdr:row>
      <xdr:rowOff>28575</xdr:rowOff>
    </xdr:from>
    <xdr:ext cx="104775" cy="238125"/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9906000" y="16478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1453815</xdr:colOff>
      <xdr:row>2</xdr:row>
      <xdr:rowOff>150395</xdr:rowOff>
    </xdr:from>
    <xdr:to>
      <xdr:col>1</xdr:col>
      <xdr:colOff>2723816</xdr:colOff>
      <xdr:row>6</xdr:row>
      <xdr:rowOff>206247</xdr:rowOff>
    </xdr:to>
    <xdr:pic>
      <xdr:nvPicPr>
        <xdr:cNvPr id="287" name="Imagen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9341" y="651711"/>
          <a:ext cx="1270001" cy="1208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61" name="1 Imagen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62" name="1 Imagen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63" name="1 Imagen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64" name="1 Imagen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65" name="1 Imagen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66" name="1 Imagen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67" name="1 Imagen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68" name="1 Imagen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69" name="1 Imagen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70" name="1 Imagen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71" name="1 Imagen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72" name="1 Imagen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73" name="1 Imagen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205467</xdr:rowOff>
    </xdr:to>
    <xdr:pic>
      <xdr:nvPicPr>
        <xdr:cNvPr id="74" name="1 Imagen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186417</xdr:rowOff>
    </xdr:to>
    <xdr:pic>
      <xdr:nvPicPr>
        <xdr:cNvPr id="75" name="1 Imagen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76" name="1 Imagen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77" name="1 Imagen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78" name="1 Imagen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79" name="1 Imagen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80" name="1 Imagen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294367</xdr:rowOff>
    </xdr:to>
    <xdr:pic>
      <xdr:nvPicPr>
        <xdr:cNvPr id="81" name="1 Imagen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275317</xdr:rowOff>
    </xdr:to>
    <xdr:pic>
      <xdr:nvPicPr>
        <xdr:cNvPr id="82" name="1 Imagen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83" name="1 Imagen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84" name="1 Imagen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85" name="1 Imagen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86" name="1 Imagen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87" name="1 Imagen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88" name="1 Imagen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205467</xdr:rowOff>
    </xdr:to>
    <xdr:pic>
      <xdr:nvPicPr>
        <xdr:cNvPr id="89" name="1 Imagen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186417</xdr:rowOff>
    </xdr:to>
    <xdr:pic>
      <xdr:nvPicPr>
        <xdr:cNvPr id="90" name="1 Imagen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27665</xdr:rowOff>
    </xdr:to>
    <xdr:pic>
      <xdr:nvPicPr>
        <xdr:cNvPr id="91" name="1 Imagen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8615</xdr:rowOff>
    </xdr:to>
    <xdr:pic>
      <xdr:nvPicPr>
        <xdr:cNvPr id="92" name="1 Imagen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27665</xdr:rowOff>
    </xdr:to>
    <xdr:pic>
      <xdr:nvPicPr>
        <xdr:cNvPr id="93" name="1 Imagen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8615</xdr:rowOff>
    </xdr:to>
    <xdr:pic>
      <xdr:nvPicPr>
        <xdr:cNvPr id="94" name="1 Imagen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27665</xdr:rowOff>
    </xdr:to>
    <xdr:pic>
      <xdr:nvPicPr>
        <xdr:cNvPr id="95" name="1 Imagen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8615</xdr:rowOff>
    </xdr:to>
    <xdr:pic>
      <xdr:nvPicPr>
        <xdr:cNvPr id="96" name="1 Imagen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284842</xdr:rowOff>
    </xdr:to>
    <xdr:pic>
      <xdr:nvPicPr>
        <xdr:cNvPr id="97" name="1 Imagen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265792</xdr:rowOff>
    </xdr:to>
    <xdr:pic>
      <xdr:nvPicPr>
        <xdr:cNvPr id="98" name="1 Imagen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284842</xdr:rowOff>
    </xdr:to>
    <xdr:pic>
      <xdr:nvPicPr>
        <xdr:cNvPr id="99" name="1 Imagen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265792</xdr:rowOff>
    </xdr:to>
    <xdr:pic>
      <xdr:nvPicPr>
        <xdr:cNvPr id="100" name="1 Imagen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284842</xdr:rowOff>
    </xdr:to>
    <xdr:pic>
      <xdr:nvPicPr>
        <xdr:cNvPr id="101" name="1 Imagen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265792</xdr:rowOff>
    </xdr:to>
    <xdr:pic>
      <xdr:nvPicPr>
        <xdr:cNvPr id="102" name="1 Imagen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115660</xdr:rowOff>
    </xdr:to>
    <xdr:pic>
      <xdr:nvPicPr>
        <xdr:cNvPr id="103" name="1 Imagen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96610</xdr:rowOff>
    </xdr:to>
    <xdr:pic>
      <xdr:nvPicPr>
        <xdr:cNvPr id="104" name="1 Imagen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105" name="1 Imagen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106" name="1 Imagen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107" name="1 Imagen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108" name="1 Imagen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18140</xdr:rowOff>
    </xdr:to>
    <xdr:pic>
      <xdr:nvPicPr>
        <xdr:cNvPr id="109" name="1 Imagen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11</xdr:row>
      <xdr:rowOff>9348</xdr:rowOff>
    </xdr:to>
    <xdr:pic>
      <xdr:nvPicPr>
        <xdr:cNvPr id="110" name="1 Imagen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205467</xdr:rowOff>
    </xdr:to>
    <xdr:pic>
      <xdr:nvPicPr>
        <xdr:cNvPr id="111" name="1 Imagen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14325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</xdr:row>
      <xdr:rowOff>0</xdr:rowOff>
    </xdr:from>
    <xdr:to>
      <xdr:col>1</xdr:col>
      <xdr:colOff>342900</xdr:colOff>
      <xdr:row>10</xdr:row>
      <xdr:rowOff>186417</xdr:rowOff>
    </xdr:to>
    <xdr:pic>
      <xdr:nvPicPr>
        <xdr:cNvPr id="112" name="1 Imagen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825500</xdr:colOff>
      <xdr:row>34</xdr:row>
      <xdr:rowOff>204107</xdr:rowOff>
    </xdr:from>
    <xdr:to>
      <xdr:col>8</xdr:col>
      <xdr:colOff>866321</xdr:colOff>
      <xdr:row>34</xdr:row>
      <xdr:rowOff>205695</xdr:rowOff>
    </xdr:to>
    <xdr:cxnSp macro="">
      <xdr:nvCxnSpPr>
        <xdr:cNvPr id="113" name="112 Conector recto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>
          <a:off x="4651375" y="13507357"/>
          <a:ext cx="621619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177347</xdr:colOff>
      <xdr:row>34</xdr:row>
      <xdr:rowOff>224972</xdr:rowOff>
    </xdr:from>
    <xdr:to>
      <xdr:col>26</xdr:col>
      <xdr:colOff>147864</xdr:colOff>
      <xdr:row>34</xdr:row>
      <xdr:rowOff>226560</xdr:rowOff>
    </xdr:to>
    <xdr:cxnSp macro="">
      <xdr:nvCxnSpPr>
        <xdr:cNvPr id="117" name="116 Conector recto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>
          <a:off x="20481472" y="13528222"/>
          <a:ext cx="865414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647700</xdr:colOff>
      <xdr:row>13</xdr:row>
      <xdr:rowOff>95250</xdr:rowOff>
    </xdr:from>
    <xdr:ext cx="104775" cy="238125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153650" y="1438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28575</xdr:rowOff>
    </xdr:from>
    <xdr:ext cx="104775" cy="238125"/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61912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28575</xdr:rowOff>
    </xdr:from>
    <xdr:ext cx="104775" cy="238125"/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50387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28575</xdr:rowOff>
    </xdr:from>
    <xdr:ext cx="104775" cy="238125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61912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129" name="Text Box 6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</xdr:row>
      <xdr:rowOff>28575</xdr:rowOff>
    </xdr:from>
    <xdr:to>
      <xdr:col>2</xdr:col>
      <xdr:colOff>104775</xdr:colOff>
      <xdr:row>13</xdr:row>
      <xdr:rowOff>266700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50387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647700</xdr:colOff>
      <xdr:row>13</xdr:row>
      <xdr:rowOff>95250</xdr:rowOff>
    </xdr:from>
    <xdr:ext cx="104775" cy="238125"/>
    <xdr:sp macro="" textlink="">
      <xdr:nvSpPr>
        <xdr:cNvPr id="137" name="Text Box 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982325" y="1438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13</xdr:row>
      <xdr:rowOff>28575</xdr:rowOff>
    </xdr:from>
    <xdr:ext cx="104775" cy="238125"/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44780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28575</xdr:rowOff>
    </xdr:from>
    <xdr:ext cx="104775" cy="238125"/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61912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53" name="Text Box 6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13</xdr:row>
      <xdr:rowOff>28575</xdr:rowOff>
    </xdr:from>
    <xdr:ext cx="104775" cy="238125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44780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28575</xdr:rowOff>
    </xdr:from>
    <xdr:ext cx="104775" cy="238125"/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61912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64" name="Text Box 6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13</xdr:row>
      <xdr:rowOff>28575</xdr:rowOff>
    </xdr:from>
    <xdr:ext cx="104775" cy="238125"/>
    <xdr:sp macro="" textlink="">
      <xdr:nvSpPr>
        <xdr:cNvPr id="169" name="Text Box 6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44780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85" name="Text Box 6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276225</xdr:colOff>
      <xdr:row>28</xdr:row>
      <xdr:rowOff>0</xdr:rowOff>
    </xdr:from>
    <xdr:ext cx="104775" cy="238125"/>
    <xdr:sp macro="" textlink="">
      <xdr:nvSpPr>
        <xdr:cNvPr id="194" name="Text Box 6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7296150" y="2981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197" name="Text Box 6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13</xdr:row>
      <xdr:rowOff>180975</xdr:rowOff>
    </xdr:from>
    <xdr:ext cx="104775" cy="238125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7781925" y="1524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14</xdr:row>
      <xdr:rowOff>28575</xdr:rowOff>
    </xdr:from>
    <xdr:ext cx="104775" cy="238125"/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10086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09" name="Text Box 6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16" name="Text Box 6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25" name="Text Box 6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29" name="Text Box 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33" name="Text Box 6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36" name="Text Box 6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242" name="Text Box 6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246" name="Text Box 6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257" name="Text Box 6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62" name="Text Box 6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66" name="Text Box 6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70" name="Text Box 6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76" name="Text Box 6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82" name="Text Box 6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94" name="Text Box 6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00" name="Text Box 6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302" name="Text Box 6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304" name="Text Box 6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306" name="Text Box 6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314" name="Text Box 6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316" name="Text Box 6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322" name="Text Box 6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324" name="Text Box 6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326" name="Text Box 6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330" name="Text Box 6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332" name="Text Box 6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14</xdr:row>
      <xdr:rowOff>28575</xdr:rowOff>
    </xdr:from>
    <xdr:ext cx="104775" cy="238125"/>
    <xdr:sp macro="" textlink="">
      <xdr:nvSpPr>
        <xdr:cNvPr id="333" name="Text Box 6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18776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334" name="Text Box 6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336" name="Text Box 6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28575</xdr:rowOff>
    </xdr:from>
    <xdr:ext cx="104775" cy="238125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61912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61912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61912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61912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61912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4" name="Text Box 6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350" name="Text Box 6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70199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70199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70199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752475</xdr:colOff>
      <xdr:row>15</xdr:row>
      <xdr:rowOff>0</xdr:rowOff>
    </xdr:from>
    <xdr:ext cx="104775" cy="238125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258425" y="1733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6" name="Text Box 6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362" name="Text Box 6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78486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78486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78486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78486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70" name="Text Box 6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374" name="Text Box 6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86772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86772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86772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86772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386" name="Text Box 6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95059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95059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95059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95059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103346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103346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400" name="Text Box 6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103346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103346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111633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111633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412" name="Text Box 6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111633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1116330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4" name="Text Box 6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6" name="Text Box 6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7" name="Text Box 6">
          <a:extLst>
            <a:ext uri="{FF2B5EF4-FFF2-40B4-BE49-F238E27FC236}">
              <a16:creationId xmlns:a16="http://schemas.microsoft.com/office/drawing/2014/main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20" name="Text Box 6">
          <a:extLst>
            <a:ext uri="{FF2B5EF4-FFF2-40B4-BE49-F238E27FC236}">
              <a16:creationId xmlns:a16="http://schemas.microsoft.com/office/drawing/2014/main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422" name="Text Box 6">
          <a:extLst>
            <a:ext uri="{FF2B5EF4-FFF2-40B4-BE49-F238E27FC236}">
              <a16:creationId xmlns:a16="http://schemas.microsoft.com/office/drawing/2014/main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119919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119919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119919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1199197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26" name="Text Box 6">
          <a:extLst>
            <a:ext uri="{FF2B5EF4-FFF2-40B4-BE49-F238E27FC236}">
              <a16:creationId xmlns:a16="http://schemas.microsoft.com/office/drawing/2014/main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434" name="Text Box 6">
          <a:extLst>
            <a:ext uri="{FF2B5EF4-FFF2-40B4-BE49-F238E27FC236}">
              <a16:creationId xmlns:a16="http://schemas.microsoft.com/office/drawing/2014/main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128206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128206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128206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12820650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38" name="Text Box 6">
          <a:extLst>
            <a:ext uri="{FF2B5EF4-FFF2-40B4-BE49-F238E27FC236}">
              <a16:creationId xmlns:a16="http://schemas.microsoft.com/office/drawing/2014/main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0" name="Text Box 6">
          <a:extLst>
            <a:ext uri="{FF2B5EF4-FFF2-40B4-BE49-F238E27FC236}">
              <a16:creationId xmlns:a16="http://schemas.microsoft.com/office/drawing/2014/main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1" name="Text Box 6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4" name="Text Box 6">
          <a:extLst>
            <a:ext uri="{FF2B5EF4-FFF2-40B4-BE49-F238E27FC236}">
              <a16:creationId xmlns:a16="http://schemas.microsoft.com/office/drawing/2014/main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136493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136493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136493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13649325" y="17621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38125"/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61912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458" name="Text Box 6">
          <a:extLst>
            <a:ext uri="{FF2B5EF4-FFF2-40B4-BE49-F238E27FC236}">
              <a16:creationId xmlns:a16="http://schemas.microsoft.com/office/drawing/2014/main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61912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61912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460" name="Text Box 6">
          <a:extLst>
            <a:ext uri="{FF2B5EF4-FFF2-40B4-BE49-F238E27FC236}">
              <a16:creationId xmlns:a16="http://schemas.microsoft.com/office/drawing/2014/main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61912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61912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6" name="Text Box 6">
          <a:extLst>
            <a:ext uri="{FF2B5EF4-FFF2-40B4-BE49-F238E27FC236}">
              <a16:creationId xmlns:a16="http://schemas.microsoft.com/office/drawing/2014/main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104775" cy="238125"/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70199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70199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70199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70199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4" name="Text Box 6">
          <a:extLst>
            <a:ext uri="{FF2B5EF4-FFF2-40B4-BE49-F238E27FC236}">
              <a16:creationId xmlns:a16="http://schemas.microsoft.com/office/drawing/2014/main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6" name="Text Box 6">
          <a:extLst>
            <a:ext uri="{FF2B5EF4-FFF2-40B4-BE49-F238E27FC236}">
              <a16:creationId xmlns:a16="http://schemas.microsoft.com/office/drawing/2014/main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7" name="Text Box 6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80" name="Text Box 6">
          <a:extLst>
            <a:ext uri="{FF2B5EF4-FFF2-40B4-BE49-F238E27FC236}">
              <a16:creationId xmlns:a16="http://schemas.microsoft.com/office/drawing/2014/main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104775" cy="238125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78486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78486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78486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78486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485" name="Text Box 6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78486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88" name="Text Box 6">
          <a:extLst>
            <a:ext uri="{FF2B5EF4-FFF2-40B4-BE49-F238E27FC236}">
              <a16:creationId xmlns:a16="http://schemas.microsoft.com/office/drawing/2014/main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04775" cy="238125"/>
    <xdr:sp macro="" textlink="">
      <xdr:nvSpPr>
        <xdr:cNvPr id="493" name="Text Box 6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86772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494" name="Text Box 6">
          <a:extLst>
            <a:ext uri="{FF2B5EF4-FFF2-40B4-BE49-F238E27FC236}">
              <a16:creationId xmlns:a16="http://schemas.microsoft.com/office/drawing/2014/main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86772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86772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86772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497" name="Text Box 6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86772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498" name="Text Box 6">
          <a:extLst>
            <a:ext uri="{FF2B5EF4-FFF2-40B4-BE49-F238E27FC236}">
              <a16:creationId xmlns:a16="http://schemas.microsoft.com/office/drawing/2014/main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4" name="Text Box 6">
          <a:extLst>
            <a:ext uri="{FF2B5EF4-FFF2-40B4-BE49-F238E27FC236}">
              <a16:creationId xmlns:a16="http://schemas.microsoft.com/office/drawing/2014/main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104775" cy="238125"/>
    <xdr:sp macro="" textlink="">
      <xdr:nvSpPr>
        <xdr:cNvPr id="505" name="Text Box 6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95059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95059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95059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95059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509" name="Text Box 6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95059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2" name="Text Box 6">
          <a:extLst>
            <a:ext uri="{FF2B5EF4-FFF2-40B4-BE49-F238E27FC236}">
              <a16:creationId xmlns:a16="http://schemas.microsoft.com/office/drawing/2014/main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3" name="Text Box 6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104775" cy="238125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103346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518" name="Text Box 6">
          <a:extLst>
            <a:ext uri="{FF2B5EF4-FFF2-40B4-BE49-F238E27FC236}">
              <a16:creationId xmlns:a16="http://schemas.microsoft.com/office/drawing/2014/main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103346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103346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103346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103346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4" name="Text Box 6">
          <a:extLst>
            <a:ext uri="{FF2B5EF4-FFF2-40B4-BE49-F238E27FC236}">
              <a16:creationId xmlns:a16="http://schemas.microsoft.com/office/drawing/2014/main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5" name="Text Box 6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0</xdr:rowOff>
    </xdr:from>
    <xdr:ext cx="104775" cy="238125"/>
    <xdr:sp macro="" textlink="">
      <xdr:nvSpPr>
        <xdr:cNvPr id="529" name="Text Box 6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1116330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111633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111633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532" name="Text Box 6">
          <a:extLst>
            <a:ext uri="{FF2B5EF4-FFF2-40B4-BE49-F238E27FC236}">
              <a16:creationId xmlns:a16="http://schemas.microsoft.com/office/drawing/2014/main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111633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1116330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4" name="Text Box 6">
          <a:extLst>
            <a:ext uri="{FF2B5EF4-FFF2-40B4-BE49-F238E27FC236}">
              <a16:creationId xmlns:a16="http://schemas.microsoft.com/office/drawing/2014/main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6" name="Text Box 6">
          <a:extLst>
            <a:ext uri="{FF2B5EF4-FFF2-40B4-BE49-F238E27FC236}">
              <a16:creationId xmlns:a16="http://schemas.microsoft.com/office/drawing/2014/main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7" name="Text Box 6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104775" cy="238125"/>
    <xdr:sp macro="" textlink="">
      <xdr:nvSpPr>
        <xdr:cNvPr id="541" name="Text Box 6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1199197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119919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543" name="Text Box 6">
          <a:extLst>
            <a:ext uri="{FF2B5EF4-FFF2-40B4-BE49-F238E27FC236}">
              <a16:creationId xmlns:a16="http://schemas.microsoft.com/office/drawing/2014/main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119919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119919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545" name="Text Box 6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1199197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47" name="Text Box 6">
          <a:extLst>
            <a:ext uri="{FF2B5EF4-FFF2-40B4-BE49-F238E27FC236}">
              <a16:creationId xmlns:a16="http://schemas.microsoft.com/office/drawing/2014/main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49" name="Text Box 6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104775" cy="238125"/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12820650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128206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128206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128206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557" name="Text Box 6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12820650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58" name="Text Box 6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1" name="Text Box 6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4" name="Text Box 6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0</xdr:rowOff>
    </xdr:from>
    <xdr:ext cx="104775" cy="238125"/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13649325" y="1924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28575</xdr:rowOff>
    </xdr:from>
    <xdr:ext cx="104775" cy="238125"/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136493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28575</xdr:rowOff>
    </xdr:from>
    <xdr:ext cx="104775" cy="238125"/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136493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28575</xdr:rowOff>
    </xdr:from>
    <xdr:ext cx="104775" cy="238125"/>
    <xdr:sp macro="" textlink="">
      <xdr:nvSpPr>
        <xdr:cNvPr id="568" name="Text Box 6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136493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16</xdr:row>
      <xdr:rowOff>28575</xdr:rowOff>
    </xdr:from>
    <xdr:ext cx="104775" cy="238125"/>
    <xdr:sp macro="" textlink="">
      <xdr:nvSpPr>
        <xdr:cNvPr id="569" name="Text Box 6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13649325" y="1952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28575</xdr:rowOff>
    </xdr:from>
    <xdr:ext cx="104775" cy="238125"/>
    <xdr:sp macro="" textlink="">
      <xdr:nvSpPr>
        <xdr:cNvPr id="573" name="Text Box 6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70199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7" name="Text Box 6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8" name="Text Box 6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28575</xdr:rowOff>
    </xdr:from>
    <xdr:ext cx="104775" cy="238125"/>
    <xdr:sp macro="" textlink="">
      <xdr:nvSpPr>
        <xdr:cNvPr id="581" name="Text Box 6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70199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584" name="Text Box 6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</xdr:row>
      <xdr:rowOff>28575</xdr:rowOff>
    </xdr:from>
    <xdr:ext cx="104775" cy="238125"/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78486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86" name="Text Box 6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88" name="Text Box 6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28575</xdr:rowOff>
    </xdr:from>
    <xdr:ext cx="104775" cy="238125"/>
    <xdr:sp macro="" textlink="">
      <xdr:nvSpPr>
        <xdr:cNvPr id="593" name="Text Box 6">
          <a:extLst>
            <a:ext uri="{FF2B5EF4-FFF2-40B4-BE49-F238E27FC236}">
              <a16:creationId xmlns:a16="http://schemas.microsoft.com/office/drawing/2014/main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78486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13</xdr:row>
      <xdr:rowOff>28575</xdr:rowOff>
    </xdr:from>
    <xdr:ext cx="104775" cy="238125"/>
    <xdr:sp macro="" textlink="">
      <xdr:nvSpPr>
        <xdr:cNvPr id="597" name="Text Box 6">
          <a:extLst>
            <a:ext uri="{FF2B5EF4-FFF2-40B4-BE49-F238E27FC236}">
              <a16:creationId xmlns:a16="http://schemas.microsoft.com/office/drawing/2014/main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86772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1" name="Text Box 6">
          <a:extLst>
            <a:ext uri="{FF2B5EF4-FFF2-40B4-BE49-F238E27FC236}">
              <a16:creationId xmlns:a16="http://schemas.microsoft.com/office/drawing/2014/main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4" name="Text Box 6">
          <a:extLst>
            <a:ext uri="{FF2B5EF4-FFF2-40B4-BE49-F238E27FC236}">
              <a16:creationId xmlns:a16="http://schemas.microsoft.com/office/drawing/2014/main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28575</xdr:rowOff>
    </xdr:from>
    <xdr:ext cx="104775" cy="238125"/>
    <xdr:sp macro="" textlink="">
      <xdr:nvSpPr>
        <xdr:cNvPr id="605" name="Text Box 6">
          <a:extLst>
            <a:ext uri="{FF2B5EF4-FFF2-40B4-BE49-F238E27FC236}">
              <a16:creationId xmlns:a16="http://schemas.microsoft.com/office/drawing/2014/main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86772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606" name="Text Box 6">
          <a:extLst>
            <a:ext uri="{FF2B5EF4-FFF2-40B4-BE49-F238E27FC236}">
              <a16:creationId xmlns:a16="http://schemas.microsoft.com/office/drawing/2014/main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608" name="Text Box 6">
          <a:extLst>
            <a:ext uri="{FF2B5EF4-FFF2-40B4-BE49-F238E27FC236}">
              <a16:creationId xmlns:a16="http://schemas.microsoft.com/office/drawing/2014/main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28575</xdr:rowOff>
    </xdr:from>
    <xdr:ext cx="104775" cy="238125"/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95059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0" name="Text Box 6">
          <a:extLst>
            <a:ext uri="{FF2B5EF4-FFF2-40B4-BE49-F238E27FC236}">
              <a16:creationId xmlns:a16="http://schemas.microsoft.com/office/drawing/2014/main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4" name="Text Box 6">
          <a:extLst>
            <a:ext uri="{FF2B5EF4-FFF2-40B4-BE49-F238E27FC236}">
              <a16:creationId xmlns:a16="http://schemas.microsoft.com/office/drawing/2014/main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28575</xdr:rowOff>
    </xdr:from>
    <xdr:ext cx="104775" cy="238125"/>
    <xdr:sp macro="" textlink="">
      <xdr:nvSpPr>
        <xdr:cNvPr id="617" name="Text Box 6">
          <a:extLst>
            <a:ext uri="{FF2B5EF4-FFF2-40B4-BE49-F238E27FC236}">
              <a16:creationId xmlns:a16="http://schemas.microsoft.com/office/drawing/2014/main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95059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618" name="Text Box 6">
          <a:extLst>
            <a:ext uri="{FF2B5EF4-FFF2-40B4-BE49-F238E27FC236}">
              <a16:creationId xmlns:a16="http://schemas.microsoft.com/office/drawing/2014/main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13</xdr:row>
      <xdr:rowOff>28575</xdr:rowOff>
    </xdr:from>
    <xdr:ext cx="104775" cy="238125"/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103346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6" name="Text Box 6">
          <a:extLst>
            <a:ext uri="{FF2B5EF4-FFF2-40B4-BE49-F238E27FC236}">
              <a16:creationId xmlns:a16="http://schemas.microsoft.com/office/drawing/2014/main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</xdr:row>
      <xdr:rowOff>28575</xdr:rowOff>
    </xdr:from>
    <xdr:ext cx="104775" cy="238125"/>
    <xdr:sp macro="" textlink="">
      <xdr:nvSpPr>
        <xdr:cNvPr id="629" name="Text Box 6">
          <a:extLst>
            <a:ext uri="{FF2B5EF4-FFF2-40B4-BE49-F238E27FC236}">
              <a16:creationId xmlns:a16="http://schemas.microsoft.com/office/drawing/2014/main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103346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632" name="Text Box 6">
          <a:extLst>
            <a:ext uri="{FF2B5EF4-FFF2-40B4-BE49-F238E27FC236}">
              <a16:creationId xmlns:a16="http://schemas.microsoft.com/office/drawing/2014/main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13</xdr:row>
      <xdr:rowOff>28575</xdr:rowOff>
    </xdr:from>
    <xdr:ext cx="104775" cy="238125"/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1116330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7" name="Text Box 6">
          <a:extLst>
            <a:ext uri="{FF2B5EF4-FFF2-40B4-BE49-F238E27FC236}">
              <a16:creationId xmlns:a16="http://schemas.microsoft.com/office/drawing/2014/main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14</xdr:row>
      <xdr:rowOff>28575</xdr:rowOff>
    </xdr:from>
    <xdr:ext cx="104775" cy="238125"/>
    <xdr:sp macro="" textlink="">
      <xdr:nvSpPr>
        <xdr:cNvPr id="641" name="Text Box 6">
          <a:extLst>
            <a:ext uri="{FF2B5EF4-FFF2-40B4-BE49-F238E27FC236}">
              <a16:creationId xmlns:a16="http://schemas.microsoft.com/office/drawing/2014/main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1116330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13</xdr:row>
      <xdr:rowOff>28575</xdr:rowOff>
    </xdr:from>
    <xdr:ext cx="104775" cy="238125"/>
    <xdr:sp macro="" textlink="">
      <xdr:nvSpPr>
        <xdr:cNvPr id="645" name="Text Box 6">
          <a:extLst>
            <a:ext uri="{FF2B5EF4-FFF2-40B4-BE49-F238E27FC236}">
              <a16:creationId xmlns:a16="http://schemas.microsoft.com/office/drawing/2014/main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1199197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46" name="Text Box 6">
          <a:extLst>
            <a:ext uri="{FF2B5EF4-FFF2-40B4-BE49-F238E27FC236}">
              <a16:creationId xmlns:a16="http://schemas.microsoft.com/office/drawing/2014/main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49" name="Text Box 6">
          <a:extLst>
            <a:ext uri="{FF2B5EF4-FFF2-40B4-BE49-F238E27FC236}">
              <a16:creationId xmlns:a16="http://schemas.microsoft.com/office/drawing/2014/main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28575</xdr:rowOff>
    </xdr:from>
    <xdr:ext cx="104775" cy="238125"/>
    <xdr:sp macro="" textlink="">
      <xdr:nvSpPr>
        <xdr:cNvPr id="653" name="Text Box 6">
          <a:extLst>
            <a:ext uri="{FF2B5EF4-FFF2-40B4-BE49-F238E27FC236}">
              <a16:creationId xmlns:a16="http://schemas.microsoft.com/office/drawing/2014/main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1199197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13</xdr:row>
      <xdr:rowOff>28575</xdr:rowOff>
    </xdr:from>
    <xdr:ext cx="104775" cy="238125"/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12820650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14</xdr:row>
      <xdr:rowOff>28575</xdr:rowOff>
    </xdr:from>
    <xdr:ext cx="104775" cy="238125"/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12820650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667" name="Text Box 6">
          <a:extLst>
            <a:ext uri="{FF2B5EF4-FFF2-40B4-BE49-F238E27FC236}">
              <a16:creationId xmlns:a16="http://schemas.microsoft.com/office/drawing/2014/main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13</xdr:row>
      <xdr:rowOff>28575</xdr:rowOff>
    </xdr:from>
    <xdr:ext cx="104775" cy="238125"/>
    <xdr:sp macro="" textlink="">
      <xdr:nvSpPr>
        <xdr:cNvPr id="669" name="Text Box 6">
          <a:extLst>
            <a:ext uri="{FF2B5EF4-FFF2-40B4-BE49-F238E27FC236}">
              <a16:creationId xmlns:a16="http://schemas.microsoft.com/office/drawing/2014/main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13649325" y="1371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id="{00000000-0008-0000-0900-0000A4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28575</xdr:rowOff>
    </xdr:from>
    <xdr:ext cx="104775" cy="238125"/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00000000-0008-0000-0900-0000A5020000}"/>
            </a:ext>
          </a:extLst>
        </xdr:cNvPr>
        <xdr:cNvSpPr txBox="1">
          <a:spLocks noChangeArrowheads="1"/>
        </xdr:cNvSpPr>
      </xdr:nvSpPr>
      <xdr:spPr bwMode="auto">
        <a:xfrm>
          <a:off x="13649325" y="157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647700</xdr:colOff>
      <xdr:row>20</xdr:row>
      <xdr:rowOff>95250</xdr:rowOff>
    </xdr:from>
    <xdr:ext cx="104775" cy="238125"/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00000000-0008-0000-0900-0000A7020000}"/>
            </a:ext>
          </a:extLst>
        </xdr:cNvPr>
        <xdr:cNvSpPr txBox="1">
          <a:spLocks noChangeArrowheads="1"/>
        </xdr:cNvSpPr>
      </xdr:nvSpPr>
      <xdr:spPr bwMode="auto">
        <a:xfrm>
          <a:off x="147338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638629</xdr:colOff>
      <xdr:row>20</xdr:row>
      <xdr:rowOff>95250</xdr:rowOff>
    </xdr:from>
    <xdr:ext cx="104775" cy="238125"/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0000000-0008-0000-0900-0000A8020000}"/>
            </a:ext>
          </a:extLst>
        </xdr:cNvPr>
        <xdr:cNvSpPr txBox="1">
          <a:spLocks noChangeArrowheads="1"/>
        </xdr:cNvSpPr>
      </xdr:nvSpPr>
      <xdr:spPr bwMode="auto">
        <a:xfrm>
          <a:off x="16295915" y="5529036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681" name="Text Box 6">
          <a:extLst>
            <a:ext uri="{FF2B5EF4-FFF2-40B4-BE49-F238E27FC236}">
              <a16:creationId xmlns:a16="http://schemas.microsoft.com/office/drawing/2014/main" id="{00000000-0008-0000-0900-0000A9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00000000-0008-0000-0900-0000AA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900-0000AB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20</xdr:row>
      <xdr:rowOff>180975</xdr:rowOff>
    </xdr:from>
    <xdr:ext cx="104775" cy="238125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00000000-0008-0000-0900-0000AC020000}"/>
            </a:ext>
          </a:extLst>
        </xdr:cNvPr>
        <xdr:cNvSpPr txBox="1">
          <a:spLocks noChangeArrowheads="1"/>
        </xdr:cNvSpPr>
      </xdr:nvSpPr>
      <xdr:spPr bwMode="auto">
        <a:xfrm>
          <a:off x="9361714" y="3642632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21</xdr:row>
      <xdr:rowOff>28575</xdr:rowOff>
    </xdr:from>
    <xdr:ext cx="104775" cy="238125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00000000-0008-0000-0900-0000AD020000}"/>
            </a:ext>
          </a:extLst>
        </xdr:cNvPr>
        <xdr:cNvSpPr txBox="1">
          <a:spLocks noChangeArrowheads="1"/>
        </xdr:cNvSpPr>
      </xdr:nvSpPr>
      <xdr:spPr bwMode="auto">
        <a:xfrm>
          <a:off x="1466713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id="{00000000-0008-0000-0900-0000AE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0900-0000AF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00000000-0008-0000-0900-0000B0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00000000-0008-0000-0900-0000B1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id="{00000000-0008-0000-0900-0000B2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00000000-0008-0000-0900-0000B3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900-0000B4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693" name="Text Box 6">
          <a:extLst>
            <a:ext uri="{FF2B5EF4-FFF2-40B4-BE49-F238E27FC236}">
              <a16:creationId xmlns:a16="http://schemas.microsoft.com/office/drawing/2014/main" id="{00000000-0008-0000-0900-0000B5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694" name="Text Box 6">
          <a:extLst>
            <a:ext uri="{FF2B5EF4-FFF2-40B4-BE49-F238E27FC236}">
              <a16:creationId xmlns:a16="http://schemas.microsoft.com/office/drawing/2014/main" id="{00000000-0008-0000-0900-0000B6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00000000-0008-0000-0900-0000B7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900-0000B8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900-0000B9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id="{00000000-0008-0000-0900-0000BA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00000000-0008-0000-0900-0000BB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id="{00000000-0008-0000-0900-0000BC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900-0000BD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id="{00000000-0008-0000-0900-0000BE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00000000-0008-0000-0900-0000BF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00000000-0008-0000-0900-0000C0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05" name="Text Box 6">
          <a:extLst>
            <a:ext uri="{FF2B5EF4-FFF2-40B4-BE49-F238E27FC236}">
              <a16:creationId xmlns:a16="http://schemas.microsoft.com/office/drawing/2014/main" id="{00000000-0008-0000-0900-0000C1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900-0000C2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00000000-0008-0000-0900-0000C3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00000000-0008-0000-0900-0000C4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900-0000C5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900-0000C6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00000000-0008-0000-0900-0000C7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id="{00000000-0008-0000-0900-0000C8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13" name="Text Box 6">
          <a:extLst>
            <a:ext uri="{FF2B5EF4-FFF2-40B4-BE49-F238E27FC236}">
              <a16:creationId xmlns:a16="http://schemas.microsoft.com/office/drawing/2014/main" id="{00000000-0008-0000-0900-0000C9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00000000-0008-0000-0900-0000CA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00000000-0008-0000-0900-0000CB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id="{00000000-0008-0000-0900-0000CC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00000000-0008-0000-0900-0000CD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id="{00000000-0008-0000-0900-0000CE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00000000-0008-0000-0900-0000CF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900-0000D0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21" name="Text Box 6">
          <a:extLst>
            <a:ext uri="{FF2B5EF4-FFF2-40B4-BE49-F238E27FC236}">
              <a16:creationId xmlns:a16="http://schemas.microsoft.com/office/drawing/2014/main" id="{00000000-0008-0000-0900-0000D1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00000000-0008-0000-0900-0000D2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00000000-0008-0000-0900-0000D3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900-0000D4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25" name="Text Box 6">
          <a:extLst>
            <a:ext uri="{FF2B5EF4-FFF2-40B4-BE49-F238E27FC236}">
              <a16:creationId xmlns:a16="http://schemas.microsoft.com/office/drawing/2014/main" id="{00000000-0008-0000-0900-0000D5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00000000-0008-0000-0900-0000D6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0900-0000D702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900-0000D8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00000000-0008-0000-0900-0000D9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id="{00000000-0008-0000-0900-0000DA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00000000-0008-0000-0900-0000DB02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00000000-0008-0000-0900-0000DC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900-0000DD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id="{00000000-0008-0000-0900-0000DE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00000000-0008-0000-0900-0000DF02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id="{00000000-0008-0000-0900-0000E0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00000000-0008-0000-0900-0000E1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00000000-0008-0000-0900-0000E2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00000000-0008-0000-0900-0000E302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id="{00000000-0008-0000-0900-0000E4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00000000-0008-0000-0900-0000E5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900-0000E6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00000000-0008-0000-0900-0000E702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00000000-0008-0000-0900-0000E8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45" name="Text Box 6">
          <a:extLst>
            <a:ext uri="{FF2B5EF4-FFF2-40B4-BE49-F238E27FC236}">
              <a16:creationId xmlns:a16="http://schemas.microsoft.com/office/drawing/2014/main" id="{00000000-0008-0000-0900-0000E9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900-0000EA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00000000-0008-0000-0900-0000EB02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00000000-0008-0000-0900-0000EC02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900-0000ED02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id="{00000000-0008-0000-0900-0000EE02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21</xdr:row>
      <xdr:rowOff>28575</xdr:rowOff>
    </xdr:from>
    <xdr:ext cx="104775" cy="238125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900-0000EF020000}"/>
            </a:ext>
          </a:extLst>
        </xdr:cNvPr>
        <xdr:cNvSpPr txBox="1">
          <a:spLocks noChangeArrowheads="1"/>
        </xdr:cNvSpPr>
      </xdr:nvSpPr>
      <xdr:spPr bwMode="auto">
        <a:xfrm>
          <a:off x="1845808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id="{00000000-0008-0000-0900-0000F0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id="{00000000-0008-0000-0900-0000F2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28575</xdr:rowOff>
    </xdr:from>
    <xdr:ext cx="104775" cy="238125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900-0000F302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id="{00000000-0008-0000-0900-0000F4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57" name="Text Box 6">
          <a:extLst>
            <a:ext uri="{FF2B5EF4-FFF2-40B4-BE49-F238E27FC236}">
              <a16:creationId xmlns:a16="http://schemas.microsoft.com/office/drawing/2014/main" id="{00000000-0008-0000-0900-0000F5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58" name="Text Box 6">
          <a:extLst>
            <a:ext uri="{FF2B5EF4-FFF2-40B4-BE49-F238E27FC236}">
              <a16:creationId xmlns:a16="http://schemas.microsoft.com/office/drawing/2014/main" id="{00000000-0008-0000-0900-0000F6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00000000-0008-0000-0900-0000F7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900-0000F8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61" name="Text Box 6">
          <a:extLst>
            <a:ext uri="{FF2B5EF4-FFF2-40B4-BE49-F238E27FC236}">
              <a16:creationId xmlns:a16="http://schemas.microsoft.com/office/drawing/2014/main" id="{00000000-0008-0000-0900-0000F9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id="{00000000-0008-0000-0900-0000FA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00000000-0008-0000-0900-0000FB02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id="{00000000-0008-0000-0900-0000FC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5" name="Text Box 6">
          <a:extLst>
            <a:ext uri="{FF2B5EF4-FFF2-40B4-BE49-F238E27FC236}">
              <a16:creationId xmlns:a16="http://schemas.microsoft.com/office/drawing/2014/main" id="{00000000-0008-0000-0900-0000FD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900-0000FE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0900-0000FF02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id="{00000000-0008-0000-0900-000000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900-000001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00000000-0008-0000-0900-000002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00000000-0008-0000-0900-000003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id="{00000000-0008-0000-0900-000004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900-000005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4" name="Text Box 6">
          <a:extLst>
            <a:ext uri="{FF2B5EF4-FFF2-40B4-BE49-F238E27FC236}">
              <a16:creationId xmlns:a16="http://schemas.microsoft.com/office/drawing/2014/main" id="{00000000-0008-0000-0900-000006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00000000-0008-0000-0900-000007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id="{00000000-0008-0000-0900-000008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900-000009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900-00000A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00000000-0008-0000-0900-00000B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id="{00000000-0008-0000-0900-00000C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1" name="Text Box 6">
          <a:extLst>
            <a:ext uri="{FF2B5EF4-FFF2-40B4-BE49-F238E27FC236}">
              <a16:creationId xmlns:a16="http://schemas.microsoft.com/office/drawing/2014/main" id="{00000000-0008-0000-0900-00000D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900-00000E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00000000-0008-0000-0900-00000F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id="{00000000-0008-0000-0900-000010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5" name="Text Box 6">
          <a:extLst>
            <a:ext uri="{FF2B5EF4-FFF2-40B4-BE49-F238E27FC236}">
              <a16:creationId xmlns:a16="http://schemas.microsoft.com/office/drawing/2014/main" id="{00000000-0008-0000-0900-000011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00000000-0008-0000-0900-000012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00000000-0008-0000-0900-000013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id="{00000000-0008-0000-0900-000014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00000000-0008-0000-0900-000015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id="{00000000-0008-0000-0900-000016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1" name="Text Box 6">
          <a:extLst>
            <a:ext uri="{FF2B5EF4-FFF2-40B4-BE49-F238E27FC236}">
              <a16:creationId xmlns:a16="http://schemas.microsoft.com/office/drawing/2014/main" id="{00000000-0008-0000-0900-000017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00000000-0008-0000-0900-000018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3" name="Text Box 6">
          <a:extLst>
            <a:ext uri="{FF2B5EF4-FFF2-40B4-BE49-F238E27FC236}">
              <a16:creationId xmlns:a16="http://schemas.microsoft.com/office/drawing/2014/main" id="{00000000-0008-0000-0900-000019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id="{00000000-0008-0000-0900-00001A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00000000-0008-0000-0900-00001B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900-00001C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97" name="Text Box 6">
          <a:extLst>
            <a:ext uri="{FF2B5EF4-FFF2-40B4-BE49-F238E27FC236}">
              <a16:creationId xmlns:a16="http://schemas.microsoft.com/office/drawing/2014/main" id="{00000000-0008-0000-0900-00001D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00000000-0008-0000-0900-00001E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id="{00000000-0008-0000-0900-00001F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900-000020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01" name="Text Box 6">
          <a:extLst>
            <a:ext uri="{FF2B5EF4-FFF2-40B4-BE49-F238E27FC236}">
              <a16:creationId xmlns:a16="http://schemas.microsoft.com/office/drawing/2014/main" id="{00000000-0008-0000-0900-000021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id="{00000000-0008-0000-0900-000022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03" name="Text Box 6">
          <a:extLst>
            <a:ext uri="{FF2B5EF4-FFF2-40B4-BE49-F238E27FC236}">
              <a16:creationId xmlns:a16="http://schemas.microsoft.com/office/drawing/2014/main" id="{00000000-0008-0000-0900-000023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id="{00000000-0008-0000-0900-000024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900-000025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900-000026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0900-000027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id="{00000000-0008-0000-0900-000028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00000000-0008-0000-0900-000029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900-00002A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00000000-0008-0000-0900-00002B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id="{00000000-0008-0000-0900-00002C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3" name="Text Box 6">
          <a:extLst>
            <a:ext uri="{FF2B5EF4-FFF2-40B4-BE49-F238E27FC236}">
              <a16:creationId xmlns:a16="http://schemas.microsoft.com/office/drawing/2014/main" id="{00000000-0008-0000-0900-00002D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00000000-0008-0000-0900-00002E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00000000-0008-0000-0900-00002F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id="{00000000-0008-0000-0900-000030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7" name="Text Box 6">
          <a:extLst>
            <a:ext uri="{FF2B5EF4-FFF2-40B4-BE49-F238E27FC236}">
              <a16:creationId xmlns:a16="http://schemas.microsoft.com/office/drawing/2014/main" id="{00000000-0008-0000-0900-000031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00000000-0008-0000-0900-000032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00000000-0008-0000-0900-000033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id="{00000000-0008-0000-0900-000034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1" name="Text Box 6">
          <a:extLst>
            <a:ext uri="{FF2B5EF4-FFF2-40B4-BE49-F238E27FC236}">
              <a16:creationId xmlns:a16="http://schemas.microsoft.com/office/drawing/2014/main" id="{00000000-0008-0000-0900-000035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id="{00000000-0008-0000-0900-000036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900-000037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4" name="Text Box 6">
          <a:extLst>
            <a:ext uri="{FF2B5EF4-FFF2-40B4-BE49-F238E27FC236}">
              <a16:creationId xmlns:a16="http://schemas.microsoft.com/office/drawing/2014/main" id="{00000000-0008-0000-0900-000038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5" name="Text Box 6">
          <a:extLst>
            <a:ext uri="{FF2B5EF4-FFF2-40B4-BE49-F238E27FC236}">
              <a16:creationId xmlns:a16="http://schemas.microsoft.com/office/drawing/2014/main" id="{00000000-0008-0000-0900-000039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00000000-0008-0000-0900-00003A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900-00003B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28" name="Text Box 6">
          <a:extLst>
            <a:ext uri="{FF2B5EF4-FFF2-40B4-BE49-F238E27FC236}">
              <a16:creationId xmlns:a16="http://schemas.microsoft.com/office/drawing/2014/main" id="{00000000-0008-0000-0900-00003C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00000000-0008-0000-0900-00003D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id="{00000000-0008-0000-0900-00003E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00000000-0008-0000-0900-00003F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900-000040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3" name="Text Box 6">
          <a:extLst>
            <a:ext uri="{FF2B5EF4-FFF2-40B4-BE49-F238E27FC236}">
              <a16:creationId xmlns:a16="http://schemas.microsoft.com/office/drawing/2014/main" id="{00000000-0008-0000-0900-000041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900-000042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28575</xdr:rowOff>
    </xdr:from>
    <xdr:ext cx="104775" cy="238125"/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00000000-0008-0000-0900-000043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00000000-0008-0000-0900-000044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37" name="Text Box 6">
          <a:extLst>
            <a:ext uri="{FF2B5EF4-FFF2-40B4-BE49-F238E27FC236}">
              <a16:creationId xmlns:a16="http://schemas.microsoft.com/office/drawing/2014/main" id="{00000000-0008-0000-0900-000045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id="{00000000-0008-0000-0900-000046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00000000-0008-0000-0900-000047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id="{00000000-0008-0000-0900-000048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00000000-0008-0000-0900-000049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id="{00000000-0008-0000-0900-00004A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28575</xdr:rowOff>
    </xdr:from>
    <xdr:ext cx="104775" cy="238125"/>
    <xdr:sp macro="" textlink="">
      <xdr:nvSpPr>
        <xdr:cNvPr id="843" name="Text Box 6">
          <a:extLst>
            <a:ext uri="{FF2B5EF4-FFF2-40B4-BE49-F238E27FC236}">
              <a16:creationId xmlns:a16="http://schemas.microsoft.com/office/drawing/2014/main" id="{00000000-0008-0000-0900-00004B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id="{00000000-0008-0000-0900-00004C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900-00004D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6" name="Text Box 6">
          <a:extLst>
            <a:ext uri="{FF2B5EF4-FFF2-40B4-BE49-F238E27FC236}">
              <a16:creationId xmlns:a16="http://schemas.microsoft.com/office/drawing/2014/main" id="{00000000-0008-0000-0900-00004E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0900-00004F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id="{00000000-0008-0000-0900-000050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49" name="Text Box 6">
          <a:extLst>
            <a:ext uri="{FF2B5EF4-FFF2-40B4-BE49-F238E27FC236}">
              <a16:creationId xmlns:a16="http://schemas.microsoft.com/office/drawing/2014/main" id="{00000000-0008-0000-0900-000051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900-000052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28575</xdr:rowOff>
    </xdr:from>
    <xdr:ext cx="104775" cy="238125"/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00000000-0008-0000-0900-000053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id="{00000000-0008-0000-0900-000054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3" name="Text Box 6">
          <a:extLst>
            <a:ext uri="{FF2B5EF4-FFF2-40B4-BE49-F238E27FC236}">
              <a16:creationId xmlns:a16="http://schemas.microsoft.com/office/drawing/2014/main" id="{00000000-0008-0000-0900-000055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00000000-0008-0000-0900-000056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00000000-0008-0000-0900-000057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id="{00000000-0008-0000-0900-000058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7" name="Text Box 6">
          <a:extLst>
            <a:ext uri="{FF2B5EF4-FFF2-40B4-BE49-F238E27FC236}">
              <a16:creationId xmlns:a16="http://schemas.microsoft.com/office/drawing/2014/main" id="{00000000-0008-0000-0900-000059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00000000-0008-0000-0900-00005A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28575</xdr:rowOff>
    </xdr:from>
    <xdr:ext cx="104775" cy="238125"/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900-00005B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id="{00000000-0008-0000-0900-00005C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1" name="Text Box 6">
          <a:extLst>
            <a:ext uri="{FF2B5EF4-FFF2-40B4-BE49-F238E27FC236}">
              <a16:creationId xmlns:a16="http://schemas.microsoft.com/office/drawing/2014/main" id="{00000000-0008-0000-0900-00005D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id="{00000000-0008-0000-0900-00005E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900-00005F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4" name="Text Box 6">
          <a:extLst>
            <a:ext uri="{FF2B5EF4-FFF2-40B4-BE49-F238E27FC236}">
              <a16:creationId xmlns:a16="http://schemas.microsoft.com/office/drawing/2014/main" id="{00000000-0008-0000-0900-000060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5" name="Text Box 6">
          <a:extLst>
            <a:ext uri="{FF2B5EF4-FFF2-40B4-BE49-F238E27FC236}">
              <a16:creationId xmlns:a16="http://schemas.microsoft.com/office/drawing/2014/main" id="{00000000-0008-0000-0900-000061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6" name="Text Box 6">
          <a:extLst>
            <a:ext uri="{FF2B5EF4-FFF2-40B4-BE49-F238E27FC236}">
              <a16:creationId xmlns:a16="http://schemas.microsoft.com/office/drawing/2014/main" id="{00000000-0008-0000-0900-000062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28575</xdr:rowOff>
    </xdr:from>
    <xdr:ext cx="104775" cy="238125"/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900-000063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00000000-0008-0000-0900-000064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69" name="Text Box 6">
          <a:extLst>
            <a:ext uri="{FF2B5EF4-FFF2-40B4-BE49-F238E27FC236}">
              <a16:creationId xmlns:a16="http://schemas.microsoft.com/office/drawing/2014/main" id="{00000000-0008-0000-0900-000065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0" name="Text Box 6">
          <a:extLst>
            <a:ext uri="{FF2B5EF4-FFF2-40B4-BE49-F238E27FC236}">
              <a16:creationId xmlns:a16="http://schemas.microsoft.com/office/drawing/2014/main" id="{00000000-0008-0000-0900-000066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00000000-0008-0000-0900-000067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2" name="Text Box 6">
          <a:extLst>
            <a:ext uri="{FF2B5EF4-FFF2-40B4-BE49-F238E27FC236}">
              <a16:creationId xmlns:a16="http://schemas.microsoft.com/office/drawing/2014/main" id="{00000000-0008-0000-0900-000068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3" name="Text Box 6">
          <a:extLst>
            <a:ext uri="{FF2B5EF4-FFF2-40B4-BE49-F238E27FC236}">
              <a16:creationId xmlns:a16="http://schemas.microsoft.com/office/drawing/2014/main" id="{00000000-0008-0000-0900-000069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4" name="Text Box 6">
          <a:extLst>
            <a:ext uri="{FF2B5EF4-FFF2-40B4-BE49-F238E27FC236}">
              <a16:creationId xmlns:a16="http://schemas.microsoft.com/office/drawing/2014/main" id="{00000000-0008-0000-0900-00006A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21</xdr:row>
      <xdr:rowOff>28575</xdr:rowOff>
    </xdr:from>
    <xdr:ext cx="104775" cy="238125"/>
    <xdr:sp macro="" textlink="">
      <xdr:nvSpPr>
        <xdr:cNvPr id="875" name="Text Box 6">
          <a:extLst>
            <a:ext uri="{FF2B5EF4-FFF2-40B4-BE49-F238E27FC236}">
              <a16:creationId xmlns:a16="http://schemas.microsoft.com/office/drawing/2014/main" id="{00000000-0008-0000-0900-00006B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76" name="Text Box 6">
          <a:extLst>
            <a:ext uri="{FF2B5EF4-FFF2-40B4-BE49-F238E27FC236}">
              <a16:creationId xmlns:a16="http://schemas.microsoft.com/office/drawing/2014/main" id="{00000000-0008-0000-0900-00006C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900-00006D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900-00006E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900-00006F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00000000-0008-0000-0900-000070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id="{00000000-0008-0000-0900-000071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82" name="Text Box 6">
          <a:extLst>
            <a:ext uri="{FF2B5EF4-FFF2-40B4-BE49-F238E27FC236}">
              <a16:creationId xmlns:a16="http://schemas.microsoft.com/office/drawing/2014/main" id="{00000000-0008-0000-0900-000072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28575</xdr:rowOff>
    </xdr:from>
    <xdr:ext cx="104775" cy="238125"/>
    <xdr:sp macro="" textlink="">
      <xdr:nvSpPr>
        <xdr:cNvPr id="883" name="Text Box 6">
          <a:extLst>
            <a:ext uri="{FF2B5EF4-FFF2-40B4-BE49-F238E27FC236}">
              <a16:creationId xmlns:a16="http://schemas.microsoft.com/office/drawing/2014/main" id="{00000000-0008-0000-0900-000073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4" name="Text Box 6">
          <a:extLst>
            <a:ext uri="{FF2B5EF4-FFF2-40B4-BE49-F238E27FC236}">
              <a16:creationId xmlns:a16="http://schemas.microsoft.com/office/drawing/2014/main" id="{00000000-0008-0000-0900-000074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5" name="Text Box 6">
          <a:extLst>
            <a:ext uri="{FF2B5EF4-FFF2-40B4-BE49-F238E27FC236}">
              <a16:creationId xmlns:a16="http://schemas.microsoft.com/office/drawing/2014/main" id="{00000000-0008-0000-0900-000075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900-000076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0900-000077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8" name="Text Box 6">
          <a:extLst>
            <a:ext uri="{FF2B5EF4-FFF2-40B4-BE49-F238E27FC236}">
              <a16:creationId xmlns:a16="http://schemas.microsoft.com/office/drawing/2014/main" id="{00000000-0008-0000-0900-000078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89" name="Text Box 6">
          <a:extLst>
            <a:ext uri="{FF2B5EF4-FFF2-40B4-BE49-F238E27FC236}">
              <a16:creationId xmlns:a16="http://schemas.microsoft.com/office/drawing/2014/main" id="{00000000-0008-0000-0900-000079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900-00007A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28575</xdr:rowOff>
    </xdr:from>
    <xdr:ext cx="104775" cy="238125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id="{00000000-0008-0000-0900-00007B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2" name="Text Box 6">
          <a:extLst>
            <a:ext uri="{FF2B5EF4-FFF2-40B4-BE49-F238E27FC236}">
              <a16:creationId xmlns:a16="http://schemas.microsoft.com/office/drawing/2014/main" id="{00000000-0008-0000-0900-00007C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3" name="Text Box 6">
          <a:extLst>
            <a:ext uri="{FF2B5EF4-FFF2-40B4-BE49-F238E27FC236}">
              <a16:creationId xmlns:a16="http://schemas.microsoft.com/office/drawing/2014/main" id="{00000000-0008-0000-0900-00007D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4" name="Text Box 6">
          <a:extLst>
            <a:ext uri="{FF2B5EF4-FFF2-40B4-BE49-F238E27FC236}">
              <a16:creationId xmlns:a16="http://schemas.microsoft.com/office/drawing/2014/main" id="{00000000-0008-0000-0900-00007E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900-00007F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900-000080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7" name="Text Box 6">
          <a:extLst>
            <a:ext uri="{FF2B5EF4-FFF2-40B4-BE49-F238E27FC236}">
              <a16:creationId xmlns:a16="http://schemas.microsoft.com/office/drawing/2014/main" id="{00000000-0008-0000-0900-000081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</xdr:row>
      <xdr:rowOff>28575</xdr:rowOff>
    </xdr:from>
    <xdr:ext cx="104775" cy="238125"/>
    <xdr:sp macro="" textlink="">
      <xdr:nvSpPr>
        <xdr:cNvPr id="898" name="Text Box 6">
          <a:extLst>
            <a:ext uri="{FF2B5EF4-FFF2-40B4-BE49-F238E27FC236}">
              <a16:creationId xmlns:a16="http://schemas.microsoft.com/office/drawing/2014/main" id="{00000000-0008-0000-0900-000082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901700</xdr:colOff>
      <xdr:row>20</xdr:row>
      <xdr:rowOff>231775</xdr:rowOff>
    </xdr:from>
    <xdr:ext cx="104775" cy="238125"/>
    <xdr:sp macro="" textlink="">
      <xdr:nvSpPr>
        <xdr:cNvPr id="899" name="Text Box 6">
          <a:extLst>
            <a:ext uri="{FF2B5EF4-FFF2-40B4-BE49-F238E27FC236}">
              <a16:creationId xmlns:a16="http://schemas.microsoft.com/office/drawing/2014/main" id="{00000000-0008-0000-0900-000083030000}"/>
            </a:ext>
          </a:extLst>
        </xdr:cNvPr>
        <xdr:cNvSpPr txBox="1">
          <a:spLocks noChangeArrowheads="1"/>
        </xdr:cNvSpPr>
      </xdr:nvSpPr>
      <xdr:spPr bwMode="auto">
        <a:xfrm>
          <a:off x="23774400" y="62261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647700</xdr:colOff>
      <xdr:row>28</xdr:row>
      <xdr:rowOff>0</xdr:rowOff>
    </xdr:from>
    <xdr:ext cx="104775" cy="238125"/>
    <xdr:sp macro="" textlink="">
      <xdr:nvSpPr>
        <xdr:cNvPr id="900" name="Text Box 6">
          <a:extLst>
            <a:ext uri="{FF2B5EF4-FFF2-40B4-BE49-F238E27FC236}">
              <a16:creationId xmlns:a16="http://schemas.microsoft.com/office/drawing/2014/main" id="{00000000-0008-0000-0900-000084030000}"/>
            </a:ext>
          </a:extLst>
        </xdr:cNvPr>
        <xdr:cNvSpPr txBox="1">
          <a:spLocks noChangeArrowheads="1"/>
        </xdr:cNvSpPr>
      </xdr:nvSpPr>
      <xdr:spPr bwMode="auto">
        <a:xfrm>
          <a:off x="147338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647700</xdr:colOff>
      <xdr:row>28</xdr:row>
      <xdr:rowOff>0</xdr:rowOff>
    </xdr:from>
    <xdr:ext cx="104775" cy="238125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00000000-0008-0000-0900-000085030000}"/>
            </a:ext>
          </a:extLst>
        </xdr:cNvPr>
        <xdr:cNvSpPr txBox="1">
          <a:spLocks noChangeArrowheads="1"/>
        </xdr:cNvSpPr>
      </xdr:nvSpPr>
      <xdr:spPr bwMode="auto">
        <a:xfrm>
          <a:off x="165626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00000000-0008-0000-0900-000086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03" name="Text Box 6">
          <a:extLst>
            <a:ext uri="{FF2B5EF4-FFF2-40B4-BE49-F238E27FC236}">
              <a16:creationId xmlns:a16="http://schemas.microsoft.com/office/drawing/2014/main" id="{00000000-0008-0000-0900-000087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04" name="Text Box 6">
          <a:extLst>
            <a:ext uri="{FF2B5EF4-FFF2-40B4-BE49-F238E27FC236}">
              <a16:creationId xmlns:a16="http://schemas.microsoft.com/office/drawing/2014/main" id="{00000000-0008-0000-0900-000088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28</xdr:row>
      <xdr:rowOff>0</xdr:rowOff>
    </xdr:from>
    <xdr:ext cx="104775" cy="238125"/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900-000089030000}"/>
            </a:ext>
          </a:extLst>
        </xdr:cNvPr>
        <xdr:cNvSpPr txBox="1">
          <a:spLocks noChangeArrowheads="1"/>
        </xdr:cNvSpPr>
      </xdr:nvSpPr>
      <xdr:spPr bwMode="auto">
        <a:xfrm>
          <a:off x="9361714" y="3642632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28</xdr:row>
      <xdr:rowOff>0</xdr:rowOff>
    </xdr:from>
    <xdr:ext cx="104775" cy="238125"/>
    <xdr:sp macro="" textlink="">
      <xdr:nvSpPr>
        <xdr:cNvPr id="906" name="Text Box 6">
          <a:extLst>
            <a:ext uri="{FF2B5EF4-FFF2-40B4-BE49-F238E27FC236}">
              <a16:creationId xmlns:a16="http://schemas.microsoft.com/office/drawing/2014/main" id="{00000000-0008-0000-0900-00008A030000}"/>
            </a:ext>
          </a:extLst>
        </xdr:cNvPr>
        <xdr:cNvSpPr txBox="1">
          <a:spLocks noChangeArrowheads="1"/>
        </xdr:cNvSpPr>
      </xdr:nvSpPr>
      <xdr:spPr bwMode="auto">
        <a:xfrm>
          <a:off x="1466713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0000000-0008-0000-0900-00008B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08" name="Text Box 6">
          <a:extLst>
            <a:ext uri="{FF2B5EF4-FFF2-40B4-BE49-F238E27FC236}">
              <a16:creationId xmlns:a16="http://schemas.microsoft.com/office/drawing/2014/main" id="{00000000-0008-0000-0900-00008C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09" name="Text Box 6">
          <a:extLst>
            <a:ext uri="{FF2B5EF4-FFF2-40B4-BE49-F238E27FC236}">
              <a16:creationId xmlns:a16="http://schemas.microsoft.com/office/drawing/2014/main" id="{00000000-0008-0000-0900-00008D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10" name="Text Box 6">
          <a:extLst>
            <a:ext uri="{FF2B5EF4-FFF2-40B4-BE49-F238E27FC236}">
              <a16:creationId xmlns:a16="http://schemas.microsoft.com/office/drawing/2014/main" id="{00000000-0008-0000-0900-00008E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11" name="Text Box 6">
          <a:extLst>
            <a:ext uri="{FF2B5EF4-FFF2-40B4-BE49-F238E27FC236}">
              <a16:creationId xmlns:a16="http://schemas.microsoft.com/office/drawing/2014/main" id="{00000000-0008-0000-0900-00008F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12" name="Text Box 6">
          <a:extLst>
            <a:ext uri="{FF2B5EF4-FFF2-40B4-BE49-F238E27FC236}">
              <a16:creationId xmlns:a16="http://schemas.microsoft.com/office/drawing/2014/main" id="{00000000-0008-0000-0900-000090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900-000091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14" name="Text Box 6">
          <a:extLst>
            <a:ext uri="{FF2B5EF4-FFF2-40B4-BE49-F238E27FC236}">
              <a16:creationId xmlns:a16="http://schemas.microsoft.com/office/drawing/2014/main" id="{00000000-0008-0000-0900-000092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15" name="Text Box 6">
          <a:extLst>
            <a:ext uri="{FF2B5EF4-FFF2-40B4-BE49-F238E27FC236}">
              <a16:creationId xmlns:a16="http://schemas.microsoft.com/office/drawing/2014/main" id="{00000000-0008-0000-0900-000093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16" name="Text Box 6">
          <a:extLst>
            <a:ext uri="{FF2B5EF4-FFF2-40B4-BE49-F238E27FC236}">
              <a16:creationId xmlns:a16="http://schemas.microsoft.com/office/drawing/2014/main" id="{00000000-0008-0000-0900-000094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id="{00000000-0008-0000-0900-000095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18" name="Text Box 6">
          <a:extLst>
            <a:ext uri="{FF2B5EF4-FFF2-40B4-BE49-F238E27FC236}">
              <a16:creationId xmlns:a16="http://schemas.microsoft.com/office/drawing/2014/main" id="{00000000-0008-0000-0900-000096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900-000097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20" name="Text Box 6">
          <a:extLst>
            <a:ext uri="{FF2B5EF4-FFF2-40B4-BE49-F238E27FC236}">
              <a16:creationId xmlns:a16="http://schemas.microsoft.com/office/drawing/2014/main" id="{00000000-0008-0000-0900-000098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21" name="Text Box 6">
          <a:extLst>
            <a:ext uri="{FF2B5EF4-FFF2-40B4-BE49-F238E27FC236}">
              <a16:creationId xmlns:a16="http://schemas.microsoft.com/office/drawing/2014/main" id="{00000000-0008-0000-0900-000099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900-00009A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900-00009B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00000000-0008-0000-0900-00009C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25" name="Text Box 6">
          <a:extLst>
            <a:ext uri="{FF2B5EF4-FFF2-40B4-BE49-F238E27FC236}">
              <a16:creationId xmlns:a16="http://schemas.microsoft.com/office/drawing/2014/main" id="{00000000-0008-0000-0900-00009D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26" name="Text Box 6">
          <a:extLst>
            <a:ext uri="{FF2B5EF4-FFF2-40B4-BE49-F238E27FC236}">
              <a16:creationId xmlns:a16="http://schemas.microsoft.com/office/drawing/2014/main" id="{00000000-0008-0000-0900-00009E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0900-00009F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28" name="Text Box 6">
          <a:extLst>
            <a:ext uri="{FF2B5EF4-FFF2-40B4-BE49-F238E27FC236}">
              <a16:creationId xmlns:a16="http://schemas.microsoft.com/office/drawing/2014/main" id="{00000000-0008-0000-0900-0000A0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29" name="Text Box 6">
          <a:extLst>
            <a:ext uri="{FF2B5EF4-FFF2-40B4-BE49-F238E27FC236}">
              <a16:creationId xmlns:a16="http://schemas.microsoft.com/office/drawing/2014/main" id="{00000000-0008-0000-0900-0000A1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30" name="Text Box 6">
          <a:extLst>
            <a:ext uri="{FF2B5EF4-FFF2-40B4-BE49-F238E27FC236}">
              <a16:creationId xmlns:a16="http://schemas.microsoft.com/office/drawing/2014/main" id="{00000000-0008-0000-0900-0000A2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00000000-0008-0000-0900-0000A3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00000000-0008-0000-0900-0000A4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33" name="Text Box 6">
          <a:extLst>
            <a:ext uri="{FF2B5EF4-FFF2-40B4-BE49-F238E27FC236}">
              <a16:creationId xmlns:a16="http://schemas.microsoft.com/office/drawing/2014/main" id="{00000000-0008-0000-0900-0000A5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34" name="Text Box 6">
          <a:extLst>
            <a:ext uri="{FF2B5EF4-FFF2-40B4-BE49-F238E27FC236}">
              <a16:creationId xmlns:a16="http://schemas.microsoft.com/office/drawing/2014/main" id="{00000000-0008-0000-0900-0000A6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900-0000A7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900-0000A8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00000000-0008-0000-0900-0000A9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38" name="Text Box 6">
          <a:extLst>
            <a:ext uri="{FF2B5EF4-FFF2-40B4-BE49-F238E27FC236}">
              <a16:creationId xmlns:a16="http://schemas.microsoft.com/office/drawing/2014/main" id="{00000000-0008-0000-0900-0000AA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39" name="Text Box 6">
          <a:extLst>
            <a:ext uri="{FF2B5EF4-FFF2-40B4-BE49-F238E27FC236}">
              <a16:creationId xmlns:a16="http://schemas.microsoft.com/office/drawing/2014/main" id="{00000000-0008-0000-0900-0000AB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900-0000AC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41" name="Text Box 6">
          <a:extLst>
            <a:ext uri="{FF2B5EF4-FFF2-40B4-BE49-F238E27FC236}">
              <a16:creationId xmlns:a16="http://schemas.microsoft.com/office/drawing/2014/main" id="{00000000-0008-0000-0900-0000AD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42" name="Text Box 6">
          <a:extLst>
            <a:ext uri="{FF2B5EF4-FFF2-40B4-BE49-F238E27FC236}">
              <a16:creationId xmlns:a16="http://schemas.microsoft.com/office/drawing/2014/main" id="{00000000-0008-0000-0900-0000AE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00000000-0008-0000-0900-0000AF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44" name="Text Box 6">
          <a:extLst>
            <a:ext uri="{FF2B5EF4-FFF2-40B4-BE49-F238E27FC236}">
              <a16:creationId xmlns:a16="http://schemas.microsoft.com/office/drawing/2014/main" id="{00000000-0008-0000-0900-0000B0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45" name="Text Box 6">
          <a:extLst>
            <a:ext uri="{FF2B5EF4-FFF2-40B4-BE49-F238E27FC236}">
              <a16:creationId xmlns:a16="http://schemas.microsoft.com/office/drawing/2014/main" id="{00000000-0008-0000-0900-0000B1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900-0000B2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id="{00000000-0008-0000-0900-0000B3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48" name="Text Box 6">
          <a:extLst>
            <a:ext uri="{FF2B5EF4-FFF2-40B4-BE49-F238E27FC236}">
              <a16:creationId xmlns:a16="http://schemas.microsoft.com/office/drawing/2014/main" id="{00000000-0008-0000-0900-0000B4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id="{00000000-0008-0000-0900-0000B5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900-0000B6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51" name="Text Box 6">
          <a:extLst>
            <a:ext uri="{FF2B5EF4-FFF2-40B4-BE49-F238E27FC236}">
              <a16:creationId xmlns:a16="http://schemas.microsoft.com/office/drawing/2014/main" id="{00000000-0008-0000-0900-0000B7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952" name="Text Box 6">
          <a:extLst>
            <a:ext uri="{FF2B5EF4-FFF2-40B4-BE49-F238E27FC236}">
              <a16:creationId xmlns:a16="http://schemas.microsoft.com/office/drawing/2014/main" id="{00000000-0008-0000-0900-0000B8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53" name="Text Box 6">
          <a:extLst>
            <a:ext uri="{FF2B5EF4-FFF2-40B4-BE49-F238E27FC236}">
              <a16:creationId xmlns:a16="http://schemas.microsoft.com/office/drawing/2014/main" id="{00000000-0008-0000-0900-0000B9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54" name="Text Box 6">
          <a:extLst>
            <a:ext uri="{FF2B5EF4-FFF2-40B4-BE49-F238E27FC236}">
              <a16:creationId xmlns:a16="http://schemas.microsoft.com/office/drawing/2014/main" id="{00000000-0008-0000-0900-0000BA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55" name="Text Box 6">
          <a:extLst>
            <a:ext uri="{FF2B5EF4-FFF2-40B4-BE49-F238E27FC236}">
              <a16:creationId xmlns:a16="http://schemas.microsoft.com/office/drawing/2014/main" id="{00000000-0008-0000-0900-0000BB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956" name="Text Box 6">
          <a:extLst>
            <a:ext uri="{FF2B5EF4-FFF2-40B4-BE49-F238E27FC236}">
              <a16:creationId xmlns:a16="http://schemas.microsoft.com/office/drawing/2014/main" id="{00000000-0008-0000-0900-0000BC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57" name="Text Box 6">
          <a:extLst>
            <a:ext uri="{FF2B5EF4-FFF2-40B4-BE49-F238E27FC236}">
              <a16:creationId xmlns:a16="http://schemas.microsoft.com/office/drawing/2014/main" id="{00000000-0008-0000-0900-0000BD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900-0000BE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00000000-0008-0000-0900-0000BF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960" name="Text Box 6">
          <a:extLst>
            <a:ext uri="{FF2B5EF4-FFF2-40B4-BE49-F238E27FC236}">
              <a16:creationId xmlns:a16="http://schemas.microsoft.com/office/drawing/2014/main" id="{00000000-0008-0000-0900-0000C0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61" name="Text Box 6">
          <a:extLst>
            <a:ext uri="{FF2B5EF4-FFF2-40B4-BE49-F238E27FC236}">
              <a16:creationId xmlns:a16="http://schemas.microsoft.com/office/drawing/2014/main" id="{00000000-0008-0000-0900-0000C1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62" name="Text Box 6">
          <a:extLst>
            <a:ext uri="{FF2B5EF4-FFF2-40B4-BE49-F238E27FC236}">
              <a16:creationId xmlns:a16="http://schemas.microsoft.com/office/drawing/2014/main" id="{00000000-0008-0000-0900-0000C2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63" name="Text Box 6">
          <a:extLst>
            <a:ext uri="{FF2B5EF4-FFF2-40B4-BE49-F238E27FC236}">
              <a16:creationId xmlns:a16="http://schemas.microsoft.com/office/drawing/2014/main" id="{00000000-0008-0000-0900-0000C3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964" name="Text Box 6">
          <a:extLst>
            <a:ext uri="{FF2B5EF4-FFF2-40B4-BE49-F238E27FC236}">
              <a16:creationId xmlns:a16="http://schemas.microsoft.com/office/drawing/2014/main" id="{00000000-0008-0000-0900-0000C403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65" name="Text Box 6">
          <a:extLst>
            <a:ext uri="{FF2B5EF4-FFF2-40B4-BE49-F238E27FC236}">
              <a16:creationId xmlns:a16="http://schemas.microsoft.com/office/drawing/2014/main" id="{00000000-0008-0000-0900-0000C5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66" name="Text Box 6">
          <a:extLst>
            <a:ext uri="{FF2B5EF4-FFF2-40B4-BE49-F238E27FC236}">
              <a16:creationId xmlns:a16="http://schemas.microsoft.com/office/drawing/2014/main" id="{00000000-0008-0000-0900-0000C6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900-0000C7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900-0000C803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969" name="Text Box 6">
          <a:extLst>
            <a:ext uri="{FF2B5EF4-FFF2-40B4-BE49-F238E27FC236}">
              <a16:creationId xmlns:a16="http://schemas.microsoft.com/office/drawing/2014/main" id="{00000000-0008-0000-0900-0000C9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970" name="Text Box 6">
          <a:extLst>
            <a:ext uri="{FF2B5EF4-FFF2-40B4-BE49-F238E27FC236}">
              <a16:creationId xmlns:a16="http://schemas.microsoft.com/office/drawing/2014/main" id="{00000000-0008-0000-0900-0000CA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971" name="Text Box 6">
          <a:extLst>
            <a:ext uri="{FF2B5EF4-FFF2-40B4-BE49-F238E27FC236}">
              <a16:creationId xmlns:a16="http://schemas.microsoft.com/office/drawing/2014/main" id="{00000000-0008-0000-0900-0000CB03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28</xdr:row>
      <xdr:rowOff>0</xdr:rowOff>
    </xdr:from>
    <xdr:ext cx="104775" cy="238125"/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00000000-0008-0000-0900-0000CC030000}"/>
            </a:ext>
          </a:extLst>
        </xdr:cNvPr>
        <xdr:cNvSpPr txBox="1">
          <a:spLocks noChangeArrowheads="1"/>
        </xdr:cNvSpPr>
      </xdr:nvSpPr>
      <xdr:spPr bwMode="auto">
        <a:xfrm>
          <a:off x="1845808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73" name="Text Box 6">
          <a:extLst>
            <a:ext uri="{FF2B5EF4-FFF2-40B4-BE49-F238E27FC236}">
              <a16:creationId xmlns:a16="http://schemas.microsoft.com/office/drawing/2014/main" id="{00000000-0008-0000-0900-0000CD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74" name="Text Box 6">
          <a:extLst>
            <a:ext uri="{FF2B5EF4-FFF2-40B4-BE49-F238E27FC236}">
              <a16:creationId xmlns:a16="http://schemas.microsoft.com/office/drawing/2014/main" id="{00000000-0008-0000-0900-0000CE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900-0000CF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976" name="Text Box 6">
          <a:extLst>
            <a:ext uri="{FF2B5EF4-FFF2-40B4-BE49-F238E27FC236}">
              <a16:creationId xmlns:a16="http://schemas.microsoft.com/office/drawing/2014/main" id="{00000000-0008-0000-0900-0000D003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900-0000D1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78" name="Text Box 6">
          <a:extLst>
            <a:ext uri="{FF2B5EF4-FFF2-40B4-BE49-F238E27FC236}">
              <a16:creationId xmlns:a16="http://schemas.microsoft.com/office/drawing/2014/main" id="{00000000-0008-0000-0900-0000D2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900-0000D3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00000000-0008-0000-0900-0000D4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81" name="Text Box 6">
          <a:extLst>
            <a:ext uri="{FF2B5EF4-FFF2-40B4-BE49-F238E27FC236}">
              <a16:creationId xmlns:a16="http://schemas.microsoft.com/office/drawing/2014/main" id="{00000000-0008-0000-0900-0000D5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82" name="Text Box 6">
          <a:extLst>
            <a:ext uri="{FF2B5EF4-FFF2-40B4-BE49-F238E27FC236}">
              <a16:creationId xmlns:a16="http://schemas.microsoft.com/office/drawing/2014/main" id="{00000000-0008-0000-0900-0000D6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00000000-0008-0000-0900-0000D7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984" name="Text Box 6">
          <a:extLst>
            <a:ext uri="{FF2B5EF4-FFF2-40B4-BE49-F238E27FC236}">
              <a16:creationId xmlns:a16="http://schemas.microsoft.com/office/drawing/2014/main" id="{00000000-0008-0000-0900-0000D803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900-0000D9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86" name="Text Box 6">
          <a:extLst>
            <a:ext uri="{FF2B5EF4-FFF2-40B4-BE49-F238E27FC236}">
              <a16:creationId xmlns:a16="http://schemas.microsoft.com/office/drawing/2014/main" id="{00000000-0008-0000-0900-0000DA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87" name="Text Box 6">
          <a:extLst>
            <a:ext uri="{FF2B5EF4-FFF2-40B4-BE49-F238E27FC236}">
              <a16:creationId xmlns:a16="http://schemas.microsoft.com/office/drawing/2014/main" id="{00000000-0008-0000-0900-0000DB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88" name="Text Box 6">
          <a:extLst>
            <a:ext uri="{FF2B5EF4-FFF2-40B4-BE49-F238E27FC236}">
              <a16:creationId xmlns:a16="http://schemas.microsoft.com/office/drawing/2014/main" id="{00000000-0008-0000-0900-0000DC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89" name="Text Box 6">
          <a:extLst>
            <a:ext uri="{FF2B5EF4-FFF2-40B4-BE49-F238E27FC236}">
              <a16:creationId xmlns:a16="http://schemas.microsoft.com/office/drawing/2014/main" id="{00000000-0008-0000-0900-0000DD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00000000-0008-0000-0900-0000DE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91" name="Text Box 6">
          <a:extLst>
            <a:ext uri="{FF2B5EF4-FFF2-40B4-BE49-F238E27FC236}">
              <a16:creationId xmlns:a16="http://schemas.microsoft.com/office/drawing/2014/main" id="{00000000-0008-0000-0900-0000DF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900-0000E003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3" name="Text Box 6">
          <a:extLst>
            <a:ext uri="{FF2B5EF4-FFF2-40B4-BE49-F238E27FC236}">
              <a16:creationId xmlns:a16="http://schemas.microsoft.com/office/drawing/2014/main" id="{00000000-0008-0000-0900-0000E1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900-0000E2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900-0000E3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6" name="Text Box 6">
          <a:extLst>
            <a:ext uri="{FF2B5EF4-FFF2-40B4-BE49-F238E27FC236}">
              <a16:creationId xmlns:a16="http://schemas.microsoft.com/office/drawing/2014/main" id="{00000000-0008-0000-0900-0000E4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id="{00000000-0008-0000-0900-0000E5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8" name="Text Box 6">
          <a:extLst>
            <a:ext uri="{FF2B5EF4-FFF2-40B4-BE49-F238E27FC236}">
              <a16:creationId xmlns:a16="http://schemas.microsoft.com/office/drawing/2014/main" id="{00000000-0008-0000-0900-0000E6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999" name="Text Box 6">
          <a:extLst>
            <a:ext uri="{FF2B5EF4-FFF2-40B4-BE49-F238E27FC236}">
              <a16:creationId xmlns:a16="http://schemas.microsoft.com/office/drawing/2014/main" id="{00000000-0008-0000-0900-0000E7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00" name="Text Box 6">
          <a:extLst>
            <a:ext uri="{FF2B5EF4-FFF2-40B4-BE49-F238E27FC236}">
              <a16:creationId xmlns:a16="http://schemas.microsoft.com/office/drawing/2014/main" id="{00000000-0008-0000-0900-0000E803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1" name="Text Box 6">
          <a:extLst>
            <a:ext uri="{FF2B5EF4-FFF2-40B4-BE49-F238E27FC236}">
              <a16:creationId xmlns:a16="http://schemas.microsoft.com/office/drawing/2014/main" id="{00000000-0008-0000-0900-0000E9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2" name="Text Box 6">
          <a:extLst>
            <a:ext uri="{FF2B5EF4-FFF2-40B4-BE49-F238E27FC236}">
              <a16:creationId xmlns:a16="http://schemas.microsoft.com/office/drawing/2014/main" id="{00000000-0008-0000-0900-0000EA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900-0000EB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900-0000EC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5" name="Text Box 6">
          <a:extLst>
            <a:ext uri="{FF2B5EF4-FFF2-40B4-BE49-F238E27FC236}">
              <a16:creationId xmlns:a16="http://schemas.microsoft.com/office/drawing/2014/main" id="{00000000-0008-0000-0900-0000ED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6" name="Text Box 6">
          <a:extLst>
            <a:ext uri="{FF2B5EF4-FFF2-40B4-BE49-F238E27FC236}">
              <a16:creationId xmlns:a16="http://schemas.microsoft.com/office/drawing/2014/main" id="{00000000-0008-0000-0900-0000EE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0900-0000EF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08" name="Text Box 6">
          <a:extLst>
            <a:ext uri="{FF2B5EF4-FFF2-40B4-BE49-F238E27FC236}">
              <a16:creationId xmlns:a16="http://schemas.microsoft.com/office/drawing/2014/main" id="{00000000-0008-0000-0900-0000F003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09" name="Text Box 6">
          <a:extLst>
            <a:ext uri="{FF2B5EF4-FFF2-40B4-BE49-F238E27FC236}">
              <a16:creationId xmlns:a16="http://schemas.microsoft.com/office/drawing/2014/main" id="{00000000-0008-0000-0900-0000F1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0" name="Text Box 6">
          <a:extLst>
            <a:ext uri="{FF2B5EF4-FFF2-40B4-BE49-F238E27FC236}">
              <a16:creationId xmlns:a16="http://schemas.microsoft.com/office/drawing/2014/main" id="{00000000-0008-0000-0900-0000F2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1" name="Text Box 6">
          <a:extLst>
            <a:ext uri="{FF2B5EF4-FFF2-40B4-BE49-F238E27FC236}">
              <a16:creationId xmlns:a16="http://schemas.microsoft.com/office/drawing/2014/main" id="{00000000-0008-0000-0900-0000F3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900-0000F4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3" name="Text Box 6">
          <a:extLst>
            <a:ext uri="{FF2B5EF4-FFF2-40B4-BE49-F238E27FC236}">
              <a16:creationId xmlns:a16="http://schemas.microsoft.com/office/drawing/2014/main" id="{00000000-0008-0000-0900-0000F5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4" name="Text Box 6">
          <a:extLst>
            <a:ext uri="{FF2B5EF4-FFF2-40B4-BE49-F238E27FC236}">
              <a16:creationId xmlns:a16="http://schemas.microsoft.com/office/drawing/2014/main" id="{00000000-0008-0000-0900-0000F6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5" name="Text Box 6">
          <a:extLst>
            <a:ext uri="{FF2B5EF4-FFF2-40B4-BE49-F238E27FC236}">
              <a16:creationId xmlns:a16="http://schemas.microsoft.com/office/drawing/2014/main" id="{00000000-0008-0000-0900-0000F7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16" name="Text Box 6">
          <a:extLst>
            <a:ext uri="{FF2B5EF4-FFF2-40B4-BE49-F238E27FC236}">
              <a16:creationId xmlns:a16="http://schemas.microsoft.com/office/drawing/2014/main" id="{00000000-0008-0000-0900-0000F803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id="{00000000-0008-0000-0900-0000F9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18" name="Text Box 6">
          <a:extLst>
            <a:ext uri="{FF2B5EF4-FFF2-40B4-BE49-F238E27FC236}">
              <a16:creationId xmlns:a16="http://schemas.microsoft.com/office/drawing/2014/main" id="{00000000-0008-0000-0900-0000FA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19" name="Text Box 6">
          <a:extLst>
            <a:ext uri="{FF2B5EF4-FFF2-40B4-BE49-F238E27FC236}">
              <a16:creationId xmlns:a16="http://schemas.microsoft.com/office/drawing/2014/main" id="{00000000-0008-0000-0900-0000FB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20" name="Text Box 6">
          <a:extLst>
            <a:ext uri="{FF2B5EF4-FFF2-40B4-BE49-F238E27FC236}">
              <a16:creationId xmlns:a16="http://schemas.microsoft.com/office/drawing/2014/main" id="{00000000-0008-0000-0900-0000FC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23" name="Text Box 6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24" name="Text Box 6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25" name="Text Box 6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27" name="Text Box 6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28" name="Text Box 6">
          <a:extLst>
            <a:ext uri="{FF2B5EF4-FFF2-40B4-BE49-F238E27FC236}">
              <a16:creationId xmlns:a16="http://schemas.microsoft.com/office/drawing/2014/main" id="{00000000-0008-0000-0900-000004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29" name="Text Box 6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32" name="Text Box 6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3" name="Text Box 6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5" name="Text Box 6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6" name="Text Box 6">
          <a:extLst>
            <a:ext uri="{FF2B5EF4-FFF2-40B4-BE49-F238E27FC236}">
              <a16:creationId xmlns:a16="http://schemas.microsoft.com/office/drawing/2014/main" id="{00000000-0008-0000-0900-00000C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00000000-0008-0000-0900-00000D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8" name="Text Box 6">
          <a:extLst>
            <a:ext uri="{FF2B5EF4-FFF2-40B4-BE49-F238E27FC236}">
              <a16:creationId xmlns:a16="http://schemas.microsoft.com/office/drawing/2014/main" id="{00000000-0008-0000-0900-00000E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900-00000F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040" name="Text Box 6">
          <a:extLst>
            <a:ext uri="{FF2B5EF4-FFF2-40B4-BE49-F238E27FC236}">
              <a16:creationId xmlns:a16="http://schemas.microsoft.com/office/drawing/2014/main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1" name="Text Box 6">
          <a:extLst>
            <a:ext uri="{FF2B5EF4-FFF2-40B4-BE49-F238E27FC236}">
              <a16:creationId xmlns:a16="http://schemas.microsoft.com/office/drawing/2014/main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2" name="Text Box 6">
          <a:extLst>
            <a:ext uri="{FF2B5EF4-FFF2-40B4-BE49-F238E27FC236}">
              <a16:creationId xmlns:a16="http://schemas.microsoft.com/office/drawing/2014/main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3" name="Text Box 6">
          <a:extLst>
            <a:ext uri="{FF2B5EF4-FFF2-40B4-BE49-F238E27FC236}">
              <a16:creationId xmlns:a16="http://schemas.microsoft.com/office/drawing/2014/main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4" name="Text Box 6">
          <a:extLst>
            <a:ext uri="{FF2B5EF4-FFF2-40B4-BE49-F238E27FC236}">
              <a16:creationId xmlns:a16="http://schemas.microsoft.com/office/drawing/2014/main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id="{00000000-0008-0000-0900-000017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00000000-0008-0000-0900-000018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900-000019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0" name="Text Box 6">
          <a:extLst>
            <a:ext uri="{FF2B5EF4-FFF2-40B4-BE49-F238E27FC236}">
              <a16:creationId xmlns:a16="http://schemas.microsoft.com/office/drawing/2014/main" id="{00000000-0008-0000-0900-00001A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1" name="Text Box 6">
          <a:extLst>
            <a:ext uri="{FF2B5EF4-FFF2-40B4-BE49-F238E27FC236}">
              <a16:creationId xmlns:a16="http://schemas.microsoft.com/office/drawing/2014/main" id="{00000000-0008-0000-0900-00001B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2" name="Text Box 6">
          <a:extLst>
            <a:ext uri="{FF2B5EF4-FFF2-40B4-BE49-F238E27FC236}">
              <a16:creationId xmlns:a16="http://schemas.microsoft.com/office/drawing/2014/main" id="{00000000-0008-0000-0900-00001C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3" name="Text Box 6">
          <a:extLst>
            <a:ext uri="{FF2B5EF4-FFF2-40B4-BE49-F238E27FC236}">
              <a16:creationId xmlns:a16="http://schemas.microsoft.com/office/drawing/2014/main" id="{00000000-0008-0000-0900-00001D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4" name="Text Box 6">
          <a:extLst>
            <a:ext uri="{FF2B5EF4-FFF2-40B4-BE49-F238E27FC236}">
              <a16:creationId xmlns:a16="http://schemas.microsoft.com/office/drawing/2014/main" id="{00000000-0008-0000-0900-00001E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5" name="Text Box 6">
          <a:extLst>
            <a:ext uri="{FF2B5EF4-FFF2-40B4-BE49-F238E27FC236}">
              <a16:creationId xmlns:a16="http://schemas.microsoft.com/office/drawing/2014/main" id="{00000000-0008-0000-0900-00001F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00000000-0008-0000-0900-000020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900-000021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58" name="Text Box 6">
          <a:extLst>
            <a:ext uri="{FF2B5EF4-FFF2-40B4-BE49-F238E27FC236}">
              <a16:creationId xmlns:a16="http://schemas.microsoft.com/office/drawing/2014/main" id="{00000000-0008-0000-0900-000022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59" name="Text Box 6">
          <a:extLst>
            <a:ext uri="{FF2B5EF4-FFF2-40B4-BE49-F238E27FC236}">
              <a16:creationId xmlns:a16="http://schemas.microsoft.com/office/drawing/2014/main" id="{00000000-0008-0000-0900-000023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60" name="Text Box 6">
          <a:extLst>
            <a:ext uri="{FF2B5EF4-FFF2-40B4-BE49-F238E27FC236}">
              <a16:creationId xmlns:a16="http://schemas.microsoft.com/office/drawing/2014/main" id="{00000000-0008-0000-0900-000024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00000000-0008-0000-0900-000025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62" name="Text Box 6">
          <a:extLst>
            <a:ext uri="{FF2B5EF4-FFF2-40B4-BE49-F238E27FC236}">
              <a16:creationId xmlns:a16="http://schemas.microsoft.com/office/drawing/2014/main" id="{00000000-0008-0000-0900-000026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00000000-0008-0000-0900-000027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064" name="Text Box 6">
          <a:extLst>
            <a:ext uri="{FF2B5EF4-FFF2-40B4-BE49-F238E27FC236}">
              <a16:creationId xmlns:a16="http://schemas.microsoft.com/office/drawing/2014/main" id="{00000000-0008-0000-0900-000028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65" name="Text Box 6">
          <a:extLst>
            <a:ext uri="{FF2B5EF4-FFF2-40B4-BE49-F238E27FC236}">
              <a16:creationId xmlns:a16="http://schemas.microsoft.com/office/drawing/2014/main" id="{00000000-0008-0000-0900-000029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900-00002A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900-00002B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id="{00000000-0008-0000-0900-00002C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69" name="Text Box 6">
          <a:extLst>
            <a:ext uri="{FF2B5EF4-FFF2-40B4-BE49-F238E27FC236}">
              <a16:creationId xmlns:a16="http://schemas.microsoft.com/office/drawing/2014/main" id="{00000000-0008-0000-0900-00002D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70" name="Text Box 6">
          <a:extLst>
            <a:ext uri="{FF2B5EF4-FFF2-40B4-BE49-F238E27FC236}">
              <a16:creationId xmlns:a16="http://schemas.microsoft.com/office/drawing/2014/main" id="{00000000-0008-0000-0900-00002E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71" name="Text Box 6">
          <a:extLst>
            <a:ext uri="{FF2B5EF4-FFF2-40B4-BE49-F238E27FC236}">
              <a16:creationId xmlns:a16="http://schemas.microsoft.com/office/drawing/2014/main" id="{00000000-0008-0000-0900-00002F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072" name="Text Box 6">
          <a:extLst>
            <a:ext uri="{FF2B5EF4-FFF2-40B4-BE49-F238E27FC236}">
              <a16:creationId xmlns:a16="http://schemas.microsoft.com/office/drawing/2014/main" id="{00000000-0008-0000-0900-000030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3" name="Text Box 6">
          <a:extLst>
            <a:ext uri="{FF2B5EF4-FFF2-40B4-BE49-F238E27FC236}">
              <a16:creationId xmlns:a16="http://schemas.microsoft.com/office/drawing/2014/main" id="{00000000-0008-0000-0900-000031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4" name="Text Box 6">
          <a:extLst>
            <a:ext uri="{FF2B5EF4-FFF2-40B4-BE49-F238E27FC236}">
              <a16:creationId xmlns:a16="http://schemas.microsoft.com/office/drawing/2014/main" id="{00000000-0008-0000-0900-000032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5" name="Text Box 6">
          <a:extLst>
            <a:ext uri="{FF2B5EF4-FFF2-40B4-BE49-F238E27FC236}">
              <a16:creationId xmlns:a16="http://schemas.microsoft.com/office/drawing/2014/main" id="{00000000-0008-0000-0900-000033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6" name="Text Box 6">
          <a:extLst>
            <a:ext uri="{FF2B5EF4-FFF2-40B4-BE49-F238E27FC236}">
              <a16:creationId xmlns:a16="http://schemas.microsoft.com/office/drawing/2014/main" id="{00000000-0008-0000-0900-000034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00000000-0008-0000-0900-000035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900-000036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79" name="Text Box 6">
          <a:extLst>
            <a:ext uri="{FF2B5EF4-FFF2-40B4-BE49-F238E27FC236}">
              <a16:creationId xmlns:a16="http://schemas.microsoft.com/office/drawing/2014/main" id="{00000000-0008-0000-0900-000037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080" name="Text Box 6">
          <a:extLst>
            <a:ext uri="{FF2B5EF4-FFF2-40B4-BE49-F238E27FC236}">
              <a16:creationId xmlns:a16="http://schemas.microsoft.com/office/drawing/2014/main" id="{00000000-0008-0000-0900-000038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1" name="Text Box 6">
          <a:extLst>
            <a:ext uri="{FF2B5EF4-FFF2-40B4-BE49-F238E27FC236}">
              <a16:creationId xmlns:a16="http://schemas.microsoft.com/office/drawing/2014/main" id="{00000000-0008-0000-0900-000039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2" name="Text Box 6">
          <a:extLst>
            <a:ext uri="{FF2B5EF4-FFF2-40B4-BE49-F238E27FC236}">
              <a16:creationId xmlns:a16="http://schemas.microsoft.com/office/drawing/2014/main" id="{00000000-0008-0000-0900-00003A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3" name="Text Box 6">
          <a:extLst>
            <a:ext uri="{FF2B5EF4-FFF2-40B4-BE49-F238E27FC236}">
              <a16:creationId xmlns:a16="http://schemas.microsoft.com/office/drawing/2014/main" id="{00000000-0008-0000-0900-00003B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900-00003C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5" name="Text Box 6">
          <a:extLst>
            <a:ext uri="{FF2B5EF4-FFF2-40B4-BE49-F238E27FC236}">
              <a16:creationId xmlns:a16="http://schemas.microsoft.com/office/drawing/2014/main" id="{00000000-0008-0000-0900-00003D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6" name="Text Box 6">
          <a:extLst>
            <a:ext uri="{FF2B5EF4-FFF2-40B4-BE49-F238E27FC236}">
              <a16:creationId xmlns:a16="http://schemas.microsoft.com/office/drawing/2014/main" id="{00000000-0008-0000-0900-00003E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id="{00000000-0008-0000-0900-00003F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088" name="Text Box 6">
          <a:extLst>
            <a:ext uri="{FF2B5EF4-FFF2-40B4-BE49-F238E27FC236}">
              <a16:creationId xmlns:a16="http://schemas.microsoft.com/office/drawing/2014/main" id="{00000000-0008-0000-0900-000040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89" name="Text Box 6">
          <a:extLst>
            <a:ext uri="{FF2B5EF4-FFF2-40B4-BE49-F238E27FC236}">
              <a16:creationId xmlns:a16="http://schemas.microsoft.com/office/drawing/2014/main" id="{00000000-0008-0000-0900-000041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0" name="Text Box 6">
          <a:extLst>
            <a:ext uri="{FF2B5EF4-FFF2-40B4-BE49-F238E27FC236}">
              <a16:creationId xmlns:a16="http://schemas.microsoft.com/office/drawing/2014/main" id="{00000000-0008-0000-0900-000042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1" name="Text Box 6">
          <a:extLst>
            <a:ext uri="{FF2B5EF4-FFF2-40B4-BE49-F238E27FC236}">
              <a16:creationId xmlns:a16="http://schemas.microsoft.com/office/drawing/2014/main" id="{00000000-0008-0000-0900-000043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2" name="Text Box 6">
          <a:extLst>
            <a:ext uri="{FF2B5EF4-FFF2-40B4-BE49-F238E27FC236}">
              <a16:creationId xmlns:a16="http://schemas.microsoft.com/office/drawing/2014/main" id="{00000000-0008-0000-0900-000044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900-000045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4" name="Text Box 6">
          <a:extLst>
            <a:ext uri="{FF2B5EF4-FFF2-40B4-BE49-F238E27FC236}">
              <a16:creationId xmlns:a16="http://schemas.microsoft.com/office/drawing/2014/main" id="{00000000-0008-0000-0900-000046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5" name="Text Box 6">
          <a:extLst>
            <a:ext uri="{FF2B5EF4-FFF2-40B4-BE49-F238E27FC236}">
              <a16:creationId xmlns:a16="http://schemas.microsoft.com/office/drawing/2014/main" id="{00000000-0008-0000-0900-000047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096" name="Text Box 6">
          <a:extLst>
            <a:ext uri="{FF2B5EF4-FFF2-40B4-BE49-F238E27FC236}">
              <a16:creationId xmlns:a16="http://schemas.microsoft.com/office/drawing/2014/main" id="{00000000-0008-0000-0900-000048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id="{00000000-0008-0000-0900-000049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98" name="Text Box 6">
          <a:extLst>
            <a:ext uri="{FF2B5EF4-FFF2-40B4-BE49-F238E27FC236}">
              <a16:creationId xmlns:a16="http://schemas.microsoft.com/office/drawing/2014/main" id="{00000000-0008-0000-0900-00004A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099" name="Text Box 6">
          <a:extLst>
            <a:ext uri="{FF2B5EF4-FFF2-40B4-BE49-F238E27FC236}">
              <a16:creationId xmlns:a16="http://schemas.microsoft.com/office/drawing/2014/main" id="{00000000-0008-0000-0900-00004B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00000000-0008-0000-0900-00004C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01" name="Text Box 6">
          <a:extLst>
            <a:ext uri="{FF2B5EF4-FFF2-40B4-BE49-F238E27FC236}">
              <a16:creationId xmlns:a16="http://schemas.microsoft.com/office/drawing/2014/main" id="{00000000-0008-0000-0900-00004D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00000000-0008-0000-0900-00004E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03" name="Text Box 6">
          <a:extLst>
            <a:ext uri="{FF2B5EF4-FFF2-40B4-BE49-F238E27FC236}">
              <a16:creationId xmlns:a16="http://schemas.microsoft.com/office/drawing/2014/main" id="{00000000-0008-0000-0900-00004F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04" name="Text Box 6">
          <a:extLst>
            <a:ext uri="{FF2B5EF4-FFF2-40B4-BE49-F238E27FC236}">
              <a16:creationId xmlns:a16="http://schemas.microsoft.com/office/drawing/2014/main" id="{00000000-0008-0000-0900-000050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05" name="Text Box 6">
          <a:extLst>
            <a:ext uri="{FF2B5EF4-FFF2-40B4-BE49-F238E27FC236}">
              <a16:creationId xmlns:a16="http://schemas.microsoft.com/office/drawing/2014/main" id="{00000000-0008-0000-0900-000051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900-000052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id="{00000000-0008-0000-0900-000053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08" name="Text Box 6">
          <a:extLst>
            <a:ext uri="{FF2B5EF4-FFF2-40B4-BE49-F238E27FC236}">
              <a16:creationId xmlns:a16="http://schemas.microsoft.com/office/drawing/2014/main" id="{00000000-0008-0000-0900-000054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09" name="Text Box 6">
          <a:extLst>
            <a:ext uri="{FF2B5EF4-FFF2-40B4-BE49-F238E27FC236}">
              <a16:creationId xmlns:a16="http://schemas.microsoft.com/office/drawing/2014/main" id="{00000000-0008-0000-0900-000055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10" name="Text Box 6">
          <a:extLst>
            <a:ext uri="{FF2B5EF4-FFF2-40B4-BE49-F238E27FC236}">
              <a16:creationId xmlns:a16="http://schemas.microsoft.com/office/drawing/2014/main" id="{00000000-0008-0000-0900-000056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900-000057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12" name="Text Box 6">
          <a:extLst>
            <a:ext uri="{FF2B5EF4-FFF2-40B4-BE49-F238E27FC236}">
              <a16:creationId xmlns:a16="http://schemas.microsoft.com/office/drawing/2014/main" id="{00000000-0008-0000-0900-000058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3" name="Text Box 6">
          <a:extLst>
            <a:ext uri="{FF2B5EF4-FFF2-40B4-BE49-F238E27FC236}">
              <a16:creationId xmlns:a16="http://schemas.microsoft.com/office/drawing/2014/main" id="{00000000-0008-0000-0900-000059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4" name="Text Box 6">
          <a:extLst>
            <a:ext uri="{FF2B5EF4-FFF2-40B4-BE49-F238E27FC236}">
              <a16:creationId xmlns:a16="http://schemas.microsoft.com/office/drawing/2014/main" id="{00000000-0008-0000-0900-00005A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5" name="Text Box 6">
          <a:extLst>
            <a:ext uri="{FF2B5EF4-FFF2-40B4-BE49-F238E27FC236}">
              <a16:creationId xmlns:a16="http://schemas.microsoft.com/office/drawing/2014/main" id="{00000000-0008-0000-0900-00005B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6" name="Text Box 6">
          <a:extLst>
            <a:ext uri="{FF2B5EF4-FFF2-40B4-BE49-F238E27FC236}">
              <a16:creationId xmlns:a16="http://schemas.microsoft.com/office/drawing/2014/main" id="{00000000-0008-0000-0900-00005C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00000000-0008-0000-0900-00005D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8" name="Text Box 6">
          <a:extLst>
            <a:ext uri="{FF2B5EF4-FFF2-40B4-BE49-F238E27FC236}">
              <a16:creationId xmlns:a16="http://schemas.microsoft.com/office/drawing/2014/main" id="{00000000-0008-0000-0900-00005E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19" name="Text Box 6">
          <a:extLst>
            <a:ext uri="{FF2B5EF4-FFF2-40B4-BE49-F238E27FC236}">
              <a16:creationId xmlns:a16="http://schemas.microsoft.com/office/drawing/2014/main" id="{00000000-0008-0000-0900-00005F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20" name="Text Box 6">
          <a:extLst>
            <a:ext uri="{FF2B5EF4-FFF2-40B4-BE49-F238E27FC236}">
              <a16:creationId xmlns:a16="http://schemas.microsoft.com/office/drawing/2014/main" id="{00000000-0008-0000-0900-000060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647700</xdr:colOff>
      <xdr:row>28</xdr:row>
      <xdr:rowOff>0</xdr:rowOff>
    </xdr:from>
    <xdr:ext cx="104775" cy="238125"/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00000000-0008-0000-0900-000061040000}"/>
            </a:ext>
          </a:extLst>
        </xdr:cNvPr>
        <xdr:cNvSpPr txBox="1">
          <a:spLocks noChangeArrowheads="1"/>
        </xdr:cNvSpPr>
      </xdr:nvSpPr>
      <xdr:spPr bwMode="auto">
        <a:xfrm>
          <a:off x="147338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647700</xdr:colOff>
      <xdr:row>28</xdr:row>
      <xdr:rowOff>0</xdr:rowOff>
    </xdr:from>
    <xdr:ext cx="104775" cy="238125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00000000-0008-0000-0900-000062040000}"/>
            </a:ext>
          </a:extLst>
        </xdr:cNvPr>
        <xdr:cNvSpPr txBox="1">
          <a:spLocks noChangeArrowheads="1"/>
        </xdr:cNvSpPr>
      </xdr:nvSpPr>
      <xdr:spPr bwMode="auto">
        <a:xfrm>
          <a:off x="165626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00000000-0008-0000-0900-000063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900-000064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25" name="Text Box 6">
          <a:extLst>
            <a:ext uri="{FF2B5EF4-FFF2-40B4-BE49-F238E27FC236}">
              <a16:creationId xmlns:a16="http://schemas.microsoft.com/office/drawing/2014/main" id="{00000000-0008-0000-0900-000065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28</xdr:row>
      <xdr:rowOff>0</xdr:rowOff>
    </xdr:from>
    <xdr:ext cx="104775" cy="238125"/>
    <xdr:sp macro="" textlink="">
      <xdr:nvSpPr>
        <xdr:cNvPr id="1126" name="Text Box 6">
          <a:extLst>
            <a:ext uri="{FF2B5EF4-FFF2-40B4-BE49-F238E27FC236}">
              <a16:creationId xmlns:a16="http://schemas.microsoft.com/office/drawing/2014/main" id="{00000000-0008-0000-0900-000066040000}"/>
            </a:ext>
          </a:extLst>
        </xdr:cNvPr>
        <xdr:cNvSpPr txBox="1">
          <a:spLocks noChangeArrowheads="1"/>
        </xdr:cNvSpPr>
      </xdr:nvSpPr>
      <xdr:spPr bwMode="auto">
        <a:xfrm>
          <a:off x="9361714" y="3642632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28</xdr:row>
      <xdr:rowOff>0</xdr:rowOff>
    </xdr:from>
    <xdr:ext cx="104775" cy="238125"/>
    <xdr:sp macro="" textlink="">
      <xdr:nvSpPr>
        <xdr:cNvPr id="1127" name="Text Box 6">
          <a:extLst>
            <a:ext uri="{FF2B5EF4-FFF2-40B4-BE49-F238E27FC236}">
              <a16:creationId xmlns:a16="http://schemas.microsoft.com/office/drawing/2014/main" id="{00000000-0008-0000-0900-000067040000}"/>
            </a:ext>
          </a:extLst>
        </xdr:cNvPr>
        <xdr:cNvSpPr txBox="1">
          <a:spLocks noChangeArrowheads="1"/>
        </xdr:cNvSpPr>
      </xdr:nvSpPr>
      <xdr:spPr bwMode="auto">
        <a:xfrm>
          <a:off x="1466713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28" name="Text Box 6">
          <a:extLst>
            <a:ext uri="{FF2B5EF4-FFF2-40B4-BE49-F238E27FC236}">
              <a16:creationId xmlns:a16="http://schemas.microsoft.com/office/drawing/2014/main" id="{00000000-0008-0000-0900-000068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900-000069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30" name="Text Box 6">
          <a:extLst>
            <a:ext uri="{FF2B5EF4-FFF2-40B4-BE49-F238E27FC236}">
              <a16:creationId xmlns:a16="http://schemas.microsoft.com/office/drawing/2014/main" id="{00000000-0008-0000-0900-00006A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31" name="Text Box 6">
          <a:extLst>
            <a:ext uri="{FF2B5EF4-FFF2-40B4-BE49-F238E27FC236}">
              <a16:creationId xmlns:a16="http://schemas.microsoft.com/office/drawing/2014/main" id="{00000000-0008-0000-0900-00006B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00000000-0008-0000-0900-00006C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900-00006D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34" name="Text Box 6">
          <a:extLst>
            <a:ext uri="{FF2B5EF4-FFF2-40B4-BE49-F238E27FC236}">
              <a16:creationId xmlns:a16="http://schemas.microsoft.com/office/drawing/2014/main" id="{00000000-0008-0000-0900-00006E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35" name="Text Box 6">
          <a:extLst>
            <a:ext uri="{FF2B5EF4-FFF2-40B4-BE49-F238E27FC236}">
              <a16:creationId xmlns:a16="http://schemas.microsoft.com/office/drawing/2014/main" id="{00000000-0008-0000-0900-00006F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36" name="Text Box 6">
          <a:extLst>
            <a:ext uri="{FF2B5EF4-FFF2-40B4-BE49-F238E27FC236}">
              <a16:creationId xmlns:a16="http://schemas.microsoft.com/office/drawing/2014/main" id="{00000000-0008-0000-0900-000070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id="{00000000-0008-0000-0900-000071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38" name="Text Box 6">
          <a:extLst>
            <a:ext uri="{FF2B5EF4-FFF2-40B4-BE49-F238E27FC236}">
              <a16:creationId xmlns:a16="http://schemas.microsoft.com/office/drawing/2014/main" id="{00000000-0008-0000-0900-000072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39" name="Text Box 6">
          <a:extLst>
            <a:ext uri="{FF2B5EF4-FFF2-40B4-BE49-F238E27FC236}">
              <a16:creationId xmlns:a16="http://schemas.microsoft.com/office/drawing/2014/main" id="{00000000-0008-0000-0900-000073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40" name="Text Box 6">
          <a:extLst>
            <a:ext uri="{FF2B5EF4-FFF2-40B4-BE49-F238E27FC236}">
              <a16:creationId xmlns:a16="http://schemas.microsoft.com/office/drawing/2014/main" id="{00000000-0008-0000-0900-000074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900-000075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42" name="Text Box 6">
          <a:extLst>
            <a:ext uri="{FF2B5EF4-FFF2-40B4-BE49-F238E27FC236}">
              <a16:creationId xmlns:a16="http://schemas.microsoft.com/office/drawing/2014/main" id="{00000000-0008-0000-0900-000076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43" name="Text Box 6">
          <a:extLst>
            <a:ext uri="{FF2B5EF4-FFF2-40B4-BE49-F238E27FC236}">
              <a16:creationId xmlns:a16="http://schemas.microsoft.com/office/drawing/2014/main" id="{00000000-0008-0000-0900-000077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00000000-0008-0000-0900-000078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00000000-0008-0000-0900-000079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46" name="Text Box 6">
          <a:extLst>
            <a:ext uri="{FF2B5EF4-FFF2-40B4-BE49-F238E27FC236}">
              <a16:creationId xmlns:a16="http://schemas.microsoft.com/office/drawing/2014/main" id="{00000000-0008-0000-0900-00007A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00000000-0008-0000-0900-00007B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48" name="Text Box 6">
          <a:extLst>
            <a:ext uri="{FF2B5EF4-FFF2-40B4-BE49-F238E27FC236}">
              <a16:creationId xmlns:a16="http://schemas.microsoft.com/office/drawing/2014/main" id="{00000000-0008-0000-0900-00007C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49" name="Text Box 6">
          <a:extLst>
            <a:ext uri="{FF2B5EF4-FFF2-40B4-BE49-F238E27FC236}">
              <a16:creationId xmlns:a16="http://schemas.microsoft.com/office/drawing/2014/main" id="{00000000-0008-0000-0900-00007D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50" name="Text Box 6">
          <a:extLst>
            <a:ext uri="{FF2B5EF4-FFF2-40B4-BE49-F238E27FC236}">
              <a16:creationId xmlns:a16="http://schemas.microsoft.com/office/drawing/2014/main" id="{00000000-0008-0000-0900-00007E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900-00007F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52" name="Text Box 6">
          <a:extLst>
            <a:ext uri="{FF2B5EF4-FFF2-40B4-BE49-F238E27FC236}">
              <a16:creationId xmlns:a16="http://schemas.microsoft.com/office/drawing/2014/main" id="{00000000-0008-0000-0900-000080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id="{00000000-0008-0000-0900-000081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54" name="Text Box 6">
          <a:extLst>
            <a:ext uri="{FF2B5EF4-FFF2-40B4-BE49-F238E27FC236}">
              <a16:creationId xmlns:a16="http://schemas.microsoft.com/office/drawing/2014/main" id="{00000000-0008-0000-0900-000082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55" name="Text Box 6">
          <a:extLst>
            <a:ext uri="{FF2B5EF4-FFF2-40B4-BE49-F238E27FC236}">
              <a16:creationId xmlns:a16="http://schemas.microsoft.com/office/drawing/2014/main" id="{00000000-0008-0000-0900-000083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56" name="Text Box 6">
          <a:extLst>
            <a:ext uri="{FF2B5EF4-FFF2-40B4-BE49-F238E27FC236}">
              <a16:creationId xmlns:a16="http://schemas.microsoft.com/office/drawing/2014/main" id="{00000000-0008-0000-0900-000084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id="{00000000-0008-0000-0900-000085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58" name="Text Box 6">
          <a:extLst>
            <a:ext uri="{FF2B5EF4-FFF2-40B4-BE49-F238E27FC236}">
              <a16:creationId xmlns:a16="http://schemas.microsoft.com/office/drawing/2014/main" id="{00000000-0008-0000-0900-000086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59" name="Text Box 6">
          <a:extLst>
            <a:ext uri="{FF2B5EF4-FFF2-40B4-BE49-F238E27FC236}">
              <a16:creationId xmlns:a16="http://schemas.microsoft.com/office/drawing/2014/main" id="{00000000-0008-0000-0900-000087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00000000-0008-0000-0900-000088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61" name="Text Box 6">
          <a:extLst>
            <a:ext uri="{FF2B5EF4-FFF2-40B4-BE49-F238E27FC236}">
              <a16:creationId xmlns:a16="http://schemas.microsoft.com/office/drawing/2014/main" id="{00000000-0008-0000-0900-000089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62" name="Text Box 6">
          <a:extLst>
            <a:ext uri="{FF2B5EF4-FFF2-40B4-BE49-F238E27FC236}">
              <a16:creationId xmlns:a16="http://schemas.microsoft.com/office/drawing/2014/main" id="{00000000-0008-0000-0900-00008A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63" name="Text Box 6">
          <a:extLst>
            <a:ext uri="{FF2B5EF4-FFF2-40B4-BE49-F238E27FC236}">
              <a16:creationId xmlns:a16="http://schemas.microsoft.com/office/drawing/2014/main" id="{00000000-0008-0000-0900-00008B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64" name="Text Box 6">
          <a:extLst>
            <a:ext uri="{FF2B5EF4-FFF2-40B4-BE49-F238E27FC236}">
              <a16:creationId xmlns:a16="http://schemas.microsoft.com/office/drawing/2014/main" id="{00000000-0008-0000-0900-00008C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165" name="Text Box 6">
          <a:extLst>
            <a:ext uri="{FF2B5EF4-FFF2-40B4-BE49-F238E27FC236}">
              <a16:creationId xmlns:a16="http://schemas.microsoft.com/office/drawing/2014/main" id="{00000000-0008-0000-0900-00008D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00000000-0008-0000-0900-00008E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id="{00000000-0008-0000-0900-00008F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68" name="Text Box 6">
          <a:extLst>
            <a:ext uri="{FF2B5EF4-FFF2-40B4-BE49-F238E27FC236}">
              <a16:creationId xmlns:a16="http://schemas.microsoft.com/office/drawing/2014/main" id="{00000000-0008-0000-0900-000090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169" name="Text Box 6">
          <a:extLst>
            <a:ext uri="{FF2B5EF4-FFF2-40B4-BE49-F238E27FC236}">
              <a16:creationId xmlns:a16="http://schemas.microsoft.com/office/drawing/2014/main" id="{00000000-0008-0000-0900-000091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70" name="Text Box 6">
          <a:extLst>
            <a:ext uri="{FF2B5EF4-FFF2-40B4-BE49-F238E27FC236}">
              <a16:creationId xmlns:a16="http://schemas.microsoft.com/office/drawing/2014/main" id="{00000000-0008-0000-0900-000092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id="{00000000-0008-0000-0900-000093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72" name="Text Box 6">
          <a:extLst>
            <a:ext uri="{FF2B5EF4-FFF2-40B4-BE49-F238E27FC236}">
              <a16:creationId xmlns:a16="http://schemas.microsoft.com/office/drawing/2014/main" id="{00000000-0008-0000-0900-000094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173" name="Text Box 6">
          <a:extLst>
            <a:ext uri="{FF2B5EF4-FFF2-40B4-BE49-F238E27FC236}">
              <a16:creationId xmlns:a16="http://schemas.microsoft.com/office/drawing/2014/main" id="{00000000-0008-0000-0900-000095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900-000096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00000000-0008-0000-0900-000097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76" name="Text Box 6">
          <a:extLst>
            <a:ext uri="{FF2B5EF4-FFF2-40B4-BE49-F238E27FC236}">
              <a16:creationId xmlns:a16="http://schemas.microsoft.com/office/drawing/2014/main" id="{00000000-0008-0000-0900-000098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00000000-0008-0000-0900-000099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900-00009A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00000000-0008-0000-0900-00009B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80" name="Text Box 6">
          <a:extLst>
            <a:ext uri="{FF2B5EF4-FFF2-40B4-BE49-F238E27FC236}">
              <a16:creationId xmlns:a16="http://schemas.microsoft.com/office/drawing/2014/main" id="{00000000-0008-0000-0900-00009C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181" name="Text Box 6">
          <a:extLst>
            <a:ext uri="{FF2B5EF4-FFF2-40B4-BE49-F238E27FC236}">
              <a16:creationId xmlns:a16="http://schemas.microsoft.com/office/drawing/2014/main" id="{00000000-0008-0000-0900-00009D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82" name="Text Box 6">
          <a:extLst>
            <a:ext uri="{FF2B5EF4-FFF2-40B4-BE49-F238E27FC236}">
              <a16:creationId xmlns:a16="http://schemas.microsoft.com/office/drawing/2014/main" id="{00000000-0008-0000-0900-00009E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id="{00000000-0008-0000-0900-00009F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84" name="Text Box 6">
          <a:extLst>
            <a:ext uri="{FF2B5EF4-FFF2-40B4-BE49-F238E27FC236}">
              <a16:creationId xmlns:a16="http://schemas.microsoft.com/office/drawing/2014/main" id="{00000000-0008-0000-0900-0000A0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185" name="Text Box 6">
          <a:extLst>
            <a:ext uri="{FF2B5EF4-FFF2-40B4-BE49-F238E27FC236}">
              <a16:creationId xmlns:a16="http://schemas.microsoft.com/office/drawing/2014/main" id="{00000000-0008-0000-0900-0000A1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86" name="Text Box 6">
          <a:extLst>
            <a:ext uri="{FF2B5EF4-FFF2-40B4-BE49-F238E27FC236}">
              <a16:creationId xmlns:a16="http://schemas.microsoft.com/office/drawing/2014/main" id="{00000000-0008-0000-0900-0000A2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id="{00000000-0008-0000-0900-0000A3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00000000-0008-0000-0900-0000A4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id="{00000000-0008-0000-0900-0000A5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90" name="Text Box 6">
          <a:extLst>
            <a:ext uri="{FF2B5EF4-FFF2-40B4-BE49-F238E27FC236}">
              <a16:creationId xmlns:a16="http://schemas.microsoft.com/office/drawing/2014/main" id="{00000000-0008-0000-0900-0000A6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91" name="Text Box 6">
          <a:extLst>
            <a:ext uri="{FF2B5EF4-FFF2-40B4-BE49-F238E27FC236}">
              <a16:creationId xmlns:a16="http://schemas.microsoft.com/office/drawing/2014/main" id="{00000000-0008-0000-0900-0000A7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900-0000A8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28</xdr:row>
      <xdr:rowOff>0</xdr:rowOff>
    </xdr:from>
    <xdr:ext cx="104775" cy="238125"/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id="{00000000-0008-0000-0900-0000A9040000}"/>
            </a:ext>
          </a:extLst>
        </xdr:cNvPr>
        <xdr:cNvSpPr txBox="1">
          <a:spLocks noChangeArrowheads="1"/>
        </xdr:cNvSpPr>
      </xdr:nvSpPr>
      <xdr:spPr bwMode="auto">
        <a:xfrm>
          <a:off x="1845808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94" name="Text Box 6">
          <a:extLst>
            <a:ext uri="{FF2B5EF4-FFF2-40B4-BE49-F238E27FC236}">
              <a16:creationId xmlns:a16="http://schemas.microsoft.com/office/drawing/2014/main" id="{00000000-0008-0000-0900-0000AA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id="{00000000-0008-0000-0900-0000AB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900-0000AC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197" name="Text Box 6">
          <a:extLst>
            <a:ext uri="{FF2B5EF4-FFF2-40B4-BE49-F238E27FC236}">
              <a16:creationId xmlns:a16="http://schemas.microsoft.com/office/drawing/2014/main" id="{00000000-0008-0000-0900-0000AD04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98" name="Text Box 6">
          <a:extLst>
            <a:ext uri="{FF2B5EF4-FFF2-40B4-BE49-F238E27FC236}">
              <a16:creationId xmlns:a16="http://schemas.microsoft.com/office/drawing/2014/main" id="{00000000-0008-0000-0900-0000AE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199" name="Text Box 6">
          <a:extLst>
            <a:ext uri="{FF2B5EF4-FFF2-40B4-BE49-F238E27FC236}">
              <a16:creationId xmlns:a16="http://schemas.microsoft.com/office/drawing/2014/main" id="{00000000-0008-0000-0900-0000AF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0" name="Text Box 6">
          <a:extLst>
            <a:ext uri="{FF2B5EF4-FFF2-40B4-BE49-F238E27FC236}">
              <a16:creationId xmlns:a16="http://schemas.microsoft.com/office/drawing/2014/main" id="{00000000-0008-0000-0900-0000B0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900-0000B1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2" name="Text Box 6">
          <a:extLst>
            <a:ext uri="{FF2B5EF4-FFF2-40B4-BE49-F238E27FC236}">
              <a16:creationId xmlns:a16="http://schemas.microsoft.com/office/drawing/2014/main" id="{00000000-0008-0000-0900-0000B2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3" name="Text Box 6">
          <a:extLst>
            <a:ext uri="{FF2B5EF4-FFF2-40B4-BE49-F238E27FC236}">
              <a16:creationId xmlns:a16="http://schemas.microsoft.com/office/drawing/2014/main" id="{00000000-0008-0000-0900-0000B3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4" name="Text Box 6">
          <a:extLst>
            <a:ext uri="{FF2B5EF4-FFF2-40B4-BE49-F238E27FC236}">
              <a16:creationId xmlns:a16="http://schemas.microsoft.com/office/drawing/2014/main" id="{00000000-0008-0000-0900-0000B4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900-0000B5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06" name="Text Box 6">
          <a:extLst>
            <a:ext uri="{FF2B5EF4-FFF2-40B4-BE49-F238E27FC236}">
              <a16:creationId xmlns:a16="http://schemas.microsoft.com/office/drawing/2014/main" id="{00000000-0008-0000-0900-0000B6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id="{00000000-0008-0000-0900-0000B7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08" name="Text Box 6">
          <a:extLst>
            <a:ext uri="{FF2B5EF4-FFF2-40B4-BE49-F238E27FC236}">
              <a16:creationId xmlns:a16="http://schemas.microsoft.com/office/drawing/2014/main" id="{00000000-0008-0000-0900-0000B8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09" name="Text Box 6">
          <a:extLst>
            <a:ext uri="{FF2B5EF4-FFF2-40B4-BE49-F238E27FC236}">
              <a16:creationId xmlns:a16="http://schemas.microsoft.com/office/drawing/2014/main" id="{00000000-0008-0000-0900-0000B9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00000000-0008-0000-0900-0000BA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11" name="Text Box 6">
          <a:extLst>
            <a:ext uri="{FF2B5EF4-FFF2-40B4-BE49-F238E27FC236}">
              <a16:creationId xmlns:a16="http://schemas.microsoft.com/office/drawing/2014/main" id="{00000000-0008-0000-0900-0000BB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12" name="Text Box 6">
          <a:extLst>
            <a:ext uri="{FF2B5EF4-FFF2-40B4-BE49-F238E27FC236}">
              <a16:creationId xmlns:a16="http://schemas.microsoft.com/office/drawing/2014/main" id="{00000000-0008-0000-0900-0000BC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13" name="Text Box 6">
          <a:extLst>
            <a:ext uri="{FF2B5EF4-FFF2-40B4-BE49-F238E27FC236}">
              <a16:creationId xmlns:a16="http://schemas.microsoft.com/office/drawing/2014/main" id="{00000000-0008-0000-0900-0000BD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4" name="Text Box 6">
          <a:extLst>
            <a:ext uri="{FF2B5EF4-FFF2-40B4-BE49-F238E27FC236}">
              <a16:creationId xmlns:a16="http://schemas.microsoft.com/office/drawing/2014/main" id="{00000000-0008-0000-0900-0000BE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5" name="Text Box 6">
          <a:extLst>
            <a:ext uri="{FF2B5EF4-FFF2-40B4-BE49-F238E27FC236}">
              <a16:creationId xmlns:a16="http://schemas.microsoft.com/office/drawing/2014/main" id="{00000000-0008-0000-0900-0000BF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6" name="Text Box 6">
          <a:extLst>
            <a:ext uri="{FF2B5EF4-FFF2-40B4-BE49-F238E27FC236}">
              <a16:creationId xmlns:a16="http://schemas.microsoft.com/office/drawing/2014/main" id="{00000000-0008-0000-0900-0000C0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id="{00000000-0008-0000-0900-0000C1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8" name="Text Box 6">
          <a:extLst>
            <a:ext uri="{FF2B5EF4-FFF2-40B4-BE49-F238E27FC236}">
              <a16:creationId xmlns:a16="http://schemas.microsoft.com/office/drawing/2014/main" id="{00000000-0008-0000-0900-0000C2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900-0000C3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20" name="Text Box 6">
          <a:extLst>
            <a:ext uri="{FF2B5EF4-FFF2-40B4-BE49-F238E27FC236}">
              <a16:creationId xmlns:a16="http://schemas.microsoft.com/office/drawing/2014/main" id="{00000000-0008-0000-0900-0000C4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21" name="Text Box 6">
          <a:extLst>
            <a:ext uri="{FF2B5EF4-FFF2-40B4-BE49-F238E27FC236}">
              <a16:creationId xmlns:a16="http://schemas.microsoft.com/office/drawing/2014/main" id="{00000000-0008-0000-0900-0000C504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2" name="Text Box 6">
          <a:extLst>
            <a:ext uri="{FF2B5EF4-FFF2-40B4-BE49-F238E27FC236}">
              <a16:creationId xmlns:a16="http://schemas.microsoft.com/office/drawing/2014/main" id="{00000000-0008-0000-0900-0000C6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900-0000C7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4" name="Text Box 6">
          <a:extLst>
            <a:ext uri="{FF2B5EF4-FFF2-40B4-BE49-F238E27FC236}">
              <a16:creationId xmlns:a16="http://schemas.microsoft.com/office/drawing/2014/main" id="{00000000-0008-0000-0900-0000C8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5" name="Text Box 6">
          <a:extLst>
            <a:ext uri="{FF2B5EF4-FFF2-40B4-BE49-F238E27FC236}">
              <a16:creationId xmlns:a16="http://schemas.microsoft.com/office/drawing/2014/main" id="{00000000-0008-0000-0900-0000C9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6" name="Text Box 6">
          <a:extLst>
            <a:ext uri="{FF2B5EF4-FFF2-40B4-BE49-F238E27FC236}">
              <a16:creationId xmlns:a16="http://schemas.microsoft.com/office/drawing/2014/main" id="{00000000-0008-0000-0900-0000CA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id="{00000000-0008-0000-0900-0000CB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900-0000CC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29" name="Text Box 6">
          <a:extLst>
            <a:ext uri="{FF2B5EF4-FFF2-40B4-BE49-F238E27FC236}">
              <a16:creationId xmlns:a16="http://schemas.microsoft.com/office/drawing/2014/main" id="{00000000-0008-0000-0900-0000CD04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0" name="Text Box 6">
          <a:extLst>
            <a:ext uri="{FF2B5EF4-FFF2-40B4-BE49-F238E27FC236}">
              <a16:creationId xmlns:a16="http://schemas.microsoft.com/office/drawing/2014/main" id="{00000000-0008-0000-0900-0000CE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1" name="Text Box 6">
          <a:extLst>
            <a:ext uri="{FF2B5EF4-FFF2-40B4-BE49-F238E27FC236}">
              <a16:creationId xmlns:a16="http://schemas.microsoft.com/office/drawing/2014/main" id="{00000000-0008-0000-0900-0000CF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900-0000D0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3" name="Text Box 6">
          <a:extLst>
            <a:ext uri="{FF2B5EF4-FFF2-40B4-BE49-F238E27FC236}">
              <a16:creationId xmlns:a16="http://schemas.microsoft.com/office/drawing/2014/main" id="{00000000-0008-0000-0900-0000D1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4" name="Text Box 6">
          <a:extLst>
            <a:ext uri="{FF2B5EF4-FFF2-40B4-BE49-F238E27FC236}">
              <a16:creationId xmlns:a16="http://schemas.microsoft.com/office/drawing/2014/main" id="{00000000-0008-0000-0900-0000D2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5" name="Text Box 6">
          <a:extLst>
            <a:ext uri="{FF2B5EF4-FFF2-40B4-BE49-F238E27FC236}">
              <a16:creationId xmlns:a16="http://schemas.microsoft.com/office/drawing/2014/main" id="{00000000-0008-0000-0900-0000D3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6" name="Text Box 6">
          <a:extLst>
            <a:ext uri="{FF2B5EF4-FFF2-40B4-BE49-F238E27FC236}">
              <a16:creationId xmlns:a16="http://schemas.microsoft.com/office/drawing/2014/main" id="{00000000-0008-0000-0900-0000D4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0000000-0008-0000-0900-0000D504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38" name="Text Box 6">
          <a:extLst>
            <a:ext uri="{FF2B5EF4-FFF2-40B4-BE49-F238E27FC236}">
              <a16:creationId xmlns:a16="http://schemas.microsoft.com/office/drawing/2014/main" id="{00000000-0008-0000-0900-0000D6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39" name="Text Box 6">
          <a:extLst>
            <a:ext uri="{FF2B5EF4-FFF2-40B4-BE49-F238E27FC236}">
              <a16:creationId xmlns:a16="http://schemas.microsoft.com/office/drawing/2014/main" id="{00000000-0008-0000-0900-0000D7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0" name="Text Box 6">
          <a:extLst>
            <a:ext uri="{FF2B5EF4-FFF2-40B4-BE49-F238E27FC236}">
              <a16:creationId xmlns:a16="http://schemas.microsoft.com/office/drawing/2014/main" id="{00000000-0008-0000-0900-0000D8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1" name="Text Box 6">
          <a:extLst>
            <a:ext uri="{FF2B5EF4-FFF2-40B4-BE49-F238E27FC236}">
              <a16:creationId xmlns:a16="http://schemas.microsoft.com/office/drawing/2014/main" id="{00000000-0008-0000-0900-0000D9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2" name="Text Box 6">
          <a:extLst>
            <a:ext uri="{FF2B5EF4-FFF2-40B4-BE49-F238E27FC236}">
              <a16:creationId xmlns:a16="http://schemas.microsoft.com/office/drawing/2014/main" id="{00000000-0008-0000-0900-0000DA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3" name="Text Box 6">
          <a:extLst>
            <a:ext uri="{FF2B5EF4-FFF2-40B4-BE49-F238E27FC236}">
              <a16:creationId xmlns:a16="http://schemas.microsoft.com/office/drawing/2014/main" id="{00000000-0008-0000-0900-0000DB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4" name="Text Box 6">
          <a:extLst>
            <a:ext uri="{FF2B5EF4-FFF2-40B4-BE49-F238E27FC236}">
              <a16:creationId xmlns:a16="http://schemas.microsoft.com/office/drawing/2014/main" id="{00000000-0008-0000-0900-0000DC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245" name="Text Box 6">
          <a:extLst>
            <a:ext uri="{FF2B5EF4-FFF2-40B4-BE49-F238E27FC236}">
              <a16:creationId xmlns:a16="http://schemas.microsoft.com/office/drawing/2014/main" id="{00000000-0008-0000-0900-0000DD04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900-0000DE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47" name="Text Box 6">
          <a:extLst>
            <a:ext uri="{FF2B5EF4-FFF2-40B4-BE49-F238E27FC236}">
              <a16:creationId xmlns:a16="http://schemas.microsoft.com/office/drawing/2014/main" id="{00000000-0008-0000-0900-0000DF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48" name="Text Box 6">
          <a:extLst>
            <a:ext uri="{FF2B5EF4-FFF2-40B4-BE49-F238E27FC236}">
              <a16:creationId xmlns:a16="http://schemas.microsoft.com/office/drawing/2014/main" id="{00000000-0008-0000-0900-0000E0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49" name="Text Box 6">
          <a:extLst>
            <a:ext uri="{FF2B5EF4-FFF2-40B4-BE49-F238E27FC236}">
              <a16:creationId xmlns:a16="http://schemas.microsoft.com/office/drawing/2014/main" id="{00000000-0008-0000-0900-0000E1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900-0000E2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51" name="Text Box 6">
          <a:extLst>
            <a:ext uri="{FF2B5EF4-FFF2-40B4-BE49-F238E27FC236}">
              <a16:creationId xmlns:a16="http://schemas.microsoft.com/office/drawing/2014/main" id="{00000000-0008-0000-0900-0000E3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52" name="Text Box 6">
          <a:extLst>
            <a:ext uri="{FF2B5EF4-FFF2-40B4-BE49-F238E27FC236}">
              <a16:creationId xmlns:a16="http://schemas.microsoft.com/office/drawing/2014/main" id="{00000000-0008-0000-0900-0000E4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id="{00000000-0008-0000-0900-0000E504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00000000-0008-0000-0900-0000E6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5" name="Text Box 6">
          <a:extLst>
            <a:ext uri="{FF2B5EF4-FFF2-40B4-BE49-F238E27FC236}">
              <a16:creationId xmlns:a16="http://schemas.microsoft.com/office/drawing/2014/main" id="{00000000-0008-0000-0900-0000E7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6" name="Text Box 6">
          <a:extLst>
            <a:ext uri="{FF2B5EF4-FFF2-40B4-BE49-F238E27FC236}">
              <a16:creationId xmlns:a16="http://schemas.microsoft.com/office/drawing/2014/main" id="{00000000-0008-0000-0900-0000E8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id="{00000000-0008-0000-0900-0000E9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8" name="Text Box 6">
          <a:extLst>
            <a:ext uri="{FF2B5EF4-FFF2-40B4-BE49-F238E27FC236}">
              <a16:creationId xmlns:a16="http://schemas.microsoft.com/office/drawing/2014/main" id="{00000000-0008-0000-0900-0000EA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00000000-0008-0000-0900-0000EB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60" name="Text Box 6">
          <a:extLst>
            <a:ext uri="{FF2B5EF4-FFF2-40B4-BE49-F238E27FC236}">
              <a16:creationId xmlns:a16="http://schemas.microsoft.com/office/drawing/2014/main" id="{00000000-0008-0000-0900-0000EC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261" name="Text Box 6">
          <a:extLst>
            <a:ext uri="{FF2B5EF4-FFF2-40B4-BE49-F238E27FC236}">
              <a16:creationId xmlns:a16="http://schemas.microsoft.com/office/drawing/2014/main" id="{00000000-0008-0000-0900-0000ED04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2" name="Text Box 6">
          <a:extLst>
            <a:ext uri="{FF2B5EF4-FFF2-40B4-BE49-F238E27FC236}">
              <a16:creationId xmlns:a16="http://schemas.microsoft.com/office/drawing/2014/main" id="{00000000-0008-0000-0900-0000EE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3" name="Text Box 6">
          <a:extLst>
            <a:ext uri="{FF2B5EF4-FFF2-40B4-BE49-F238E27FC236}">
              <a16:creationId xmlns:a16="http://schemas.microsoft.com/office/drawing/2014/main" id="{00000000-0008-0000-0900-0000EF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900-0000F0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5" name="Text Box 6">
          <a:extLst>
            <a:ext uri="{FF2B5EF4-FFF2-40B4-BE49-F238E27FC236}">
              <a16:creationId xmlns:a16="http://schemas.microsoft.com/office/drawing/2014/main" id="{00000000-0008-0000-0900-0000F1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6" name="Text Box 6">
          <a:extLst>
            <a:ext uri="{FF2B5EF4-FFF2-40B4-BE49-F238E27FC236}">
              <a16:creationId xmlns:a16="http://schemas.microsoft.com/office/drawing/2014/main" id="{00000000-0008-0000-0900-0000F2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7" name="Text Box 6">
          <a:extLst>
            <a:ext uri="{FF2B5EF4-FFF2-40B4-BE49-F238E27FC236}">
              <a16:creationId xmlns:a16="http://schemas.microsoft.com/office/drawing/2014/main" id="{00000000-0008-0000-0900-0000F3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8" name="Text Box 6">
          <a:extLst>
            <a:ext uri="{FF2B5EF4-FFF2-40B4-BE49-F238E27FC236}">
              <a16:creationId xmlns:a16="http://schemas.microsoft.com/office/drawing/2014/main" id="{00000000-0008-0000-0900-0000F4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269" name="Text Box 6">
          <a:extLst>
            <a:ext uri="{FF2B5EF4-FFF2-40B4-BE49-F238E27FC236}">
              <a16:creationId xmlns:a16="http://schemas.microsoft.com/office/drawing/2014/main" id="{00000000-0008-0000-0900-0000F504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0" name="Text Box 6">
          <a:extLst>
            <a:ext uri="{FF2B5EF4-FFF2-40B4-BE49-F238E27FC236}">
              <a16:creationId xmlns:a16="http://schemas.microsoft.com/office/drawing/2014/main" id="{00000000-0008-0000-0900-0000F6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1" name="Text Box 6">
          <a:extLst>
            <a:ext uri="{FF2B5EF4-FFF2-40B4-BE49-F238E27FC236}">
              <a16:creationId xmlns:a16="http://schemas.microsoft.com/office/drawing/2014/main" id="{00000000-0008-0000-0900-0000F7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id="{00000000-0008-0000-0900-0000F8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900-0000F9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4" name="Text Box 6">
          <a:extLst>
            <a:ext uri="{FF2B5EF4-FFF2-40B4-BE49-F238E27FC236}">
              <a16:creationId xmlns:a16="http://schemas.microsoft.com/office/drawing/2014/main" id="{00000000-0008-0000-0900-0000FA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5" name="Text Box 6">
          <a:extLst>
            <a:ext uri="{FF2B5EF4-FFF2-40B4-BE49-F238E27FC236}">
              <a16:creationId xmlns:a16="http://schemas.microsoft.com/office/drawing/2014/main" id="{00000000-0008-0000-0900-0000FB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00000000-0008-0000-0900-0000FC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900-0000FD04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78" name="Text Box 6">
          <a:extLst>
            <a:ext uri="{FF2B5EF4-FFF2-40B4-BE49-F238E27FC236}">
              <a16:creationId xmlns:a16="http://schemas.microsoft.com/office/drawing/2014/main" id="{00000000-0008-0000-0900-0000FE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79" name="Text Box 6">
          <a:extLst>
            <a:ext uri="{FF2B5EF4-FFF2-40B4-BE49-F238E27FC236}">
              <a16:creationId xmlns:a16="http://schemas.microsoft.com/office/drawing/2014/main" id="{00000000-0008-0000-0900-0000FF04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0" name="Text Box 6">
          <a:extLst>
            <a:ext uri="{FF2B5EF4-FFF2-40B4-BE49-F238E27FC236}">
              <a16:creationId xmlns:a16="http://schemas.microsoft.com/office/drawing/2014/main" id="{00000000-0008-0000-0900-000000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1" name="Text Box 6">
          <a:extLst>
            <a:ext uri="{FF2B5EF4-FFF2-40B4-BE49-F238E27FC236}">
              <a16:creationId xmlns:a16="http://schemas.microsoft.com/office/drawing/2014/main" id="{00000000-0008-0000-0900-000001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00000000-0008-0000-0900-000002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3" name="Text Box 6">
          <a:extLst>
            <a:ext uri="{FF2B5EF4-FFF2-40B4-BE49-F238E27FC236}">
              <a16:creationId xmlns:a16="http://schemas.microsoft.com/office/drawing/2014/main" id="{00000000-0008-0000-0900-000003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4" name="Text Box 6">
          <a:extLst>
            <a:ext uri="{FF2B5EF4-FFF2-40B4-BE49-F238E27FC236}">
              <a16:creationId xmlns:a16="http://schemas.microsoft.com/office/drawing/2014/main" id="{00000000-0008-0000-0900-000004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285" name="Text Box 6">
          <a:extLst>
            <a:ext uri="{FF2B5EF4-FFF2-40B4-BE49-F238E27FC236}">
              <a16:creationId xmlns:a16="http://schemas.microsoft.com/office/drawing/2014/main" id="{00000000-0008-0000-0900-000005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86" name="Text Box 6">
          <a:extLst>
            <a:ext uri="{FF2B5EF4-FFF2-40B4-BE49-F238E27FC236}">
              <a16:creationId xmlns:a16="http://schemas.microsoft.com/office/drawing/2014/main" id="{00000000-0008-0000-0900-000006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00000000-0008-0000-0900-000007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id="{00000000-0008-0000-0900-000008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89" name="Text Box 6">
          <a:extLst>
            <a:ext uri="{FF2B5EF4-FFF2-40B4-BE49-F238E27FC236}">
              <a16:creationId xmlns:a16="http://schemas.microsoft.com/office/drawing/2014/main" id="{00000000-0008-0000-0900-000009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90" name="Text Box 6">
          <a:extLst>
            <a:ext uri="{FF2B5EF4-FFF2-40B4-BE49-F238E27FC236}">
              <a16:creationId xmlns:a16="http://schemas.microsoft.com/office/drawing/2014/main" id="{00000000-0008-0000-0900-00000A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900-00000B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id="{00000000-0008-0000-0900-00000C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293" name="Text Box 6">
          <a:extLst>
            <a:ext uri="{FF2B5EF4-FFF2-40B4-BE49-F238E27FC236}">
              <a16:creationId xmlns:a16="http://schemas.microsoft.com/office/drawing/2014/main" id="{00000000-0008-0000-0900-00000D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id="{00000000-0008-0000-0900-00000E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900-00000F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6" name="Text Box 6">
          <a:extLst>
            <a:ext uri="{FF2B5EF4-FFF2-40B4-BE49-F238E27FC236}">
              <a16:creationId xmlns:a16="http://schemas.microsoft.com/office/drawing/2014/main" id="{00000000-0008-0000-0900-000010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7" name="Text Box 6">
          <a:extLst>
            <a:ext uri="{FF2B5EF4-FFF2-40B4-BE49-F238E27FC236}">
              <a16:creationId xmlns:a16="http://schemas.microsoft.com/office/drawing/2014/main" id="{00000000-0008-0000-0900-000011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00000000-0008-0000-0900-000012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299" name="Text Box 6">
          <a:extLst>
            <a:ext uri="{FF2B5EF4-FFF2-40B4-BE49-F238E27FC236}">
              <a16:creationId xmlns:a16="http://schemas.microsoft.com/office/drawing/2014/main" id="{00000000-0008-0000-0900-000013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900-000014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01" name="Text Box 6">
          <a:extLst>
            <a:ext uri="{FF2B5EF4-FFF2-40B4-BE49-F238E27FC236}">
              <a16:creationId xmlns:a16="http://schemas.microsoft.com/office/drawing/2014/main" id="{00000000-0008-0000-0900-000015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id="{00000000-0008-0000-0900-000016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3" name="Text Box 6">
          <a:extLst>
            <a:ext uri="{FF2B5EF4-FFF2-40B4-BE49-F238E27FC236}">
              <a16:creationId xmlns:a16="http://schemas.microsoft.com/office/drawing/2014/main" id="{00000000-0008-0000-0900-000017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4" name="Text Box 6">
          <a:extLst>
            <a:ext uri="{FF2B5EF4-FFF2-40B4-BE49-F238E27FC236}">
              <a16:creationId xmlns:a16="http://schemas.microsoft.com/office/drawing/2014/main" id="{00000000-0008-0000-0900-000018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00000000-0008-0000-0900-000019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6" name="Text Box 6">
          <a:extLst>
            <a:ext uri="{FF2B5EF4-FFF2-40B4-BE49-F238E27FC236}">
              <a16:creationId xmlns:a16="http://schemas.microsoft.com/office/drawing/2014/main" id="{00000000-0008-0000-0900-00001A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7" name="Text Box 6">
          <a:extLst>
            <a:ext uri="{FF2B5EF4-FFF2-40B4-BE49-F238E27FC236}">
              <a16:creationId xmlns:a16="http://schemas.microsoft.com/office/drawing/2014/main" id="{00000000-0008-0000-0900-00001B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8" name="Text Box 6">
          <a:extLst>
            <a:ext uri="{FF2B5EF4-FFF2-40B4-BE49-F238E27FC236}">
              <a16:creationId xmlns:a16="http://schemas.microsoft.com/office/drawing/2014/main" id="{00000000-0008-0000-0900-00001C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00000000-0008-0000-0900-00001D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0" name="Text Box 6">
          <a:extLst>
            <a:ext uri="{FF2B5EF4-FFF2-40B4-BE49-F238E27FC236}">
              <a16:creationId xmlns:a16="http://schemas.microsoft.com/office/drawing/2014/main" id="{00000000-0008-0000-0900-00001E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1" name="Text Box 6">
          <a:extLst>
            <a:ext uri="{FF2B5EF4-FFF2-40B4-BE49-F238E27FC236}">
              <a16:creationId xmlns:a16="http://schemas.microsoft.com/office/drawing/2014/main" id="{00000000-0008-0000-0900-00001F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00000000-0008-0000-0900-000020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3" name="Text Box 6">
          <a:extLst>
            <a:ext uri="{FF2B5EF4-FFF2-40B4-BE49-F238E27FC236}">
              <a16:creationId xmlns:a16="http://schemas.microsoft.com/office/drawing/2014/main" id="{00000000-0008-0000-0900-000021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4" name="Text Box 6">
          <a:extLst>
            <a:ext uri="{FF2B5EF4-FFF2-40B4-BE49-F238E27FC236}">
              <a16:creationId xmlns:a16="http://schemas.microsoft.com/office/drawing/2014/main" id="{00000000-0008-0000-0900-000022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5" name="Text Box 6">
          <a:extLst>
            <a:ext uri="{FF2B5EF4-FFF2-40B4-BE49-F238E27FC236}">
              <a16:creationId xmlns:a16="http://schemas.microsoft.com/office/drawing/2014/main" id="{00000000-0008-0000-0900-000023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6" name="Text Box 6">
          <a:extLst>
            <a:ext uri="{FF2B5EF4-FFF2-40B4-BE49-F238E27FC236}">
              <a16:creationId xmlns:a16="http://schemas.microsoft.com/office/drawing/2014/main" id="{00000000-0008-0000-0900-000024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17" name="Text Box 6">
          <a:extLst>
            <a:ext uri="{FF2B5EF4-FFF2-40B4-BE49-F238E27FC236}">
              <a16:creationId xmlns:a16="http://schemas.microsoft.com/office/drawing/2014/main" id="{00000000-0008-0000-0900-000025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900-000026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19" name="Text Box 6">
          <a:extLst>
            <a:ext uri="{FF2B5EF4-FFF2-40B4-BE49-F238E27FC236}">
              <a16:creationId xmlns:a16="http://schemas.microsoft.com/office/drawing/2014/main" id="{00000000-0008-0000-0900-000027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00000000-0008-0000-0900-000028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1" name="Text Box 6">
          <a:extLst>
            <a:ext uri="{FF2B5EF4-FFF2-40B4-BE49-F238E27FC236}">
              <a16:creationId xmlns:a16="http://schemas.microsoft.com/office/drawing/2014/main" id="{00000000-0008-0000-0900-000029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id="{00000000-0008-0000-0900-00002A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3" name="Text Box 6">
          <a:extLst>
            <a:ext uri="{FF2B5EF4-FFF2-40B4-BE49-F238E27FC236}">
              <a16:creationId xmlns:a16="http://schemas.microsoft.com/office/drawing/2014/main" id="{00000000-0008-0000-0900-00002B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id="{00000000-0008-0000-0900-00002C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25" name="Text Box 6">
          <a:extLst>
            <a:ext uri="{FF2B5EF4-FFF2-40B4-BE49-F238E27FC236}">
              <a16:creationId xmlns:a16="http://schemas.microsoft.com/office/drawing/2014/main" id="{00000000-0008-0000-0900-00002D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26" name="Text Box 6">
          <a:extLst>
            <a:ext uri="{FF2B5EF4-FFF2-40B4-BE49-F238E27FC236}">
              <a16:creationId xmlns:a16="http://schemas.microsoft.com/office/drawing/2014/main" id="{00000000-0008-0000-0900-00002E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900-00002F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28" name="Text Box 6">
          <a:extLst>
            <a:ext uri="{FF2B5EF4-FFF2-40B4-BE49-F238E27FC236}">
              <a16:creationId xmlns:a16="http://schemas.microsoft.com/office/drawing/2014/main" id="{00000000-0008-0000-0900-000030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29" name="Text Box 6">
          <a:extLst>
            <a:ext uri="{FF2B5EF4-FFF2-40B4-BE49-F238E27FC236}">
              <a16:creationId xmlns:a16="http://schemas.microsoft.com/office/drawing/2014/main" id="{00000000-0008-0000-0900-000031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00000000-0008-0000-0900-000032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31" name="Text Box 6">
          <a:extLst>
            <a:ext uri="{FF2B5EF4-FFF2-40B4-BE49-F238E27FC236}">
              <a16:creationId xmlns:a16="http://schemas.microsoft.com/office/drawing/2014/main" id="{00000000-0008-0000-0900-000033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id="{00000000-0008-0000-0900-000034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33" name="Text Box 6">
          <a:extLst>
            <a:ext uri="{FF2B5EF4-FFF2-40B4-BE49-F238E27FC236}">
              <a16:creationId xmlns:a16="http://schemas.microsoft.com/office/drawing/2014/main" id="{00000000-0008-0000-0900-000035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4" name="Text Box 6">
          <a:extLst>
            <a:ext uri="{FF2B5EF4-FFF2-40B4-BE49-F238E27FC236}">
              <a16:creationId xmlns:a16="http://schemas.microsoft.com/office/drawing/2014/main" id="{00000000-0008-0000-0900-000036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5" name="Text Box 6">
          <a:extLst>
            <a:ext uri="{FF2B5EF4-FFF2-40B4-BE49-F238E27FC236}">
              <a16:creationId xmlns:a16="http://schemas.microsoft.com/office/drawing/2014/main" id="{00000000-0008-0000-0900-000037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6" name="Text Box 6">
          <a:extLst>
            <a:ext uri="{FF2B5EF4-FFF2-40B4-BE49-F238E27FC236}">
              <a16:creationId xmlns:a16="http://schemas.microsoft.com/office/drawing/2014/main" id="{00000000-0008-0000-0900-000038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7" name="Text Box 6">
          <a:extLst>
            <a:ext uri="{FF2B5EF4-FFF2-40B4-BE49-F238E27FC236}">
              <a16:creationId xmlns:a16="http://schemas.microsoft.com/office/drawing/2014/main" id="{00000000-0008-0000-0900-000039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8" name="Text Box 6">
          <a:extLst>
            <a:ext uri="{FF2B5EF4-FFF2-40B4-BE49-F238E27FC236}">
              <a16:creationId xmlns:a16="http://schemas.microsoft.com/office/drawing/2014/main" id="{00000000-0008-0000-0900-00003A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39" name="Text Box 6">
          <a:extLst>
            <a:ext uri="{FF2B5EF4-FFF2-40B4-BE49-F238E27FC236}">
              <a16:creationId xmlns:a16="http://schemas.microsoft.com/office/drawing/2014/main" id="{00000000-0008-0000-0900-00003B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40" name="Text Box 6">
          <a:extLst>
            <a:ext uri="{FF2B5EF4-FFF2-40B4-BE49-F238E27FC236}">
              <a16:creationId xmlns:a16="http://schemas.microsoft.com/office/drawing/2014/main" id="{00000000-0008-0000-0900-00003C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341" name="Text Box 6">
          <a:extLst>
            <a:ext uri="{FF2B5EF4-FFF2-40B4-BE49-F238E27FC236}">
              <a16:creationId xmlns:a16="http://schemas.microsoft.com/office/drawing/2014/main" id="{00000000-0008-0000-0900-00003D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647700</xdr:colOff>
      <xdr:row>28</xdr:row>
      <xdr:rowOff>0</xdr:rowOff>
    </xdr:from>
    <xdr:ext cx="104775" cy="238125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00000000-0008-0000-0900-00003E050000}"/>
            </a:ext>
          </a:extLst>
        </xdr:cNvPr>
        <xdr:cNvSpPr txBox="1">
          <a:spLocks noChangeArrowheads="1"/>
        </xdr:cNvSpPr>
      </xdr:nvSpPr>
      <xdr:spPr bwMode="auto">
        <a:xfrm>
          <a:off x="147338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647700</xdr:colOff>
      <xdr:row>28</xdr:row>
      <xdr:rowOff>0</xdr:rowOff>
    </xdr:from>
    <xdr:ext cx="104775" cy="238125"/>
    <xdr:sp macro="" textlink="">
      <xdr:nvSpPr>
        <xdr:cNvPr id="1343" name="Text Box 6">
          <a:extLst>
            <a:ext uri="{FF2B5EF4-FFF2-40B4-BE49-F238E27FC236}">
              <a16:creationId xmlns:a16="http://schemas.microsoft.com/office/drawing/2014/main" id="{00000000-0008-0000-0900-00003F050000}"/>
            </a:ext>
          </a:extLst>
        </xdr:cNvPr>
        <xdr:cNvSpPr txBox="1">
          <a:spLocks noChangeArrowheads="1"/>
        </xdr:cNvSpPr>
      </xdr:nvSpPr>
      <xdr:spPr bwMode="auto">
        <a:xfrm>
          <a:off x="165626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344" name="Text Box 6">
          <a:extLst>
            <a:ext uri="{FF2B5EF4-FFF2-40B4-BE49-F238E27FC236}">
              <a16:creationId xmlns:a16="http://schemas.microsoft.com/office/drawing/2014/main" id="{00000000-0008-0000-0900-000040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900-000041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346" name="Text Box 6">
          <a:extLst>
            <a:ext uri="{FF2B5EF4-FFF2-40B4-BE49-F238E27FC236}">
              <a16:creationId xmlns:a16="http://schemas.microsoft.com/office/drawing/2014/main" id="{00000000-0008-0000-0900-000042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28</xdr:row>
      <xdr:rowOff>0</xdr:rowOff>
    </xdr:from>
    <xdr:ext cx="104775" cy="238125"/>
    <xdr:sp macro="" textlink="">
      <xdr:nvSpPr>
        <xdr:cNvPr id="1347" name="Text Box 6">
          <a:extLst>
            <a:ext uri="{FF2B5EF4-FFF2-40B4-BE49-F238E27FC236}">
              <a16:creationId xmlns:a16="http://schemas.microsoft.com/office/drawing/2014/main" id="{00000000-0008-0000-0900-000043050000}"/>
            </a:ext>
          </a:extLst>
        </xdr:cNvPr>
        <xdr:cNvSpPr txBox="1">
          <a:spLocks noChangeArrowheads="1"/>
        </xdr:cNvSpPr>
      </xdr:nvSpPr>
      <xdr:spPr bwMode="auto">
        <a:xfrm>
          <a:off x="9361714" y="3642632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28</xdr:row>
      <xdr:rowOff>0</xdr:rowOff>
    </xdr:from>
    <xdr:ext cx="104775" cy="238125"/>
    <xdr:sp macro="" textlink="">
      <xdr:nvSpPr>
        <xdr:cNvPr id="1348" name="Text Box 6">
          <a:extLst>
            <a:ext uri="{FF2B5EF4-FFF2-40B4-BE49-F238E27FC236}">
              <a16:creationId xmlns:a16="http://schemas.microsoft.com/office/drawing/2014/main" id="{00000000-0008-0000-0900-000044050000}"/>
            </a:ext>
          </a:extLst>
        </xdr:cNvPr>
        <xdr:cNvSpPr txBox="1">
          <a:spLocks noChangeArrowheads="1"/>
        </xdr:cNvSpPr>
      </xdr:nvSpPr>
      <xdr:spPr bwMode="auto">
        <a:xfrm>
          <a:off x="1466713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49" name="Text Box 6">
          <a:extLst>
            <a:ext uri="{FF2B5EF4-FFF2-40B4-BE49-F238E27FC236}">
              <a16:creationId xmlns:a16="http://schemas.microsoft.com/office/drawing/2014/main" id="{00000000-0008-0000-0900-000045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50" name="Text Box 6">
          <a:extLst>
            <a:ext uri="{FF2B5EF4-FFF2-40B4-BE49-F238E27FC236}">
              <a16:creationId xmlns:a16="http://schemas.microsoft.com/office/drawing/2014/main" id="{00000000-0008-0000-0900-000046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00000000-0008-0000-0900-000047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52" name="Text Box 6">
          <a:extLst>
            <a:ext uri="{FF2B5EF4-FFF2-40B4-BE49-F238E27FC236}">
              <a16:creationId xmlns:a16="http://schemas.microsoft.com/office/drawing/2014/main" id="{00000000-0008-0000-0900-000048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53" name="Text Box 6">
          <a:extLst>
            <a:ext uri="{FF2B5EF4-FFF2-40B4-BE49-F238E27FC236}">
              <a16:creationId xmlns:a16="http://schemas.microsoft.com/office/drawing/2014/main" id="{00000000-0008-0000-0900-000049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900-00004A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55" name="Text Box 6">
          <a:extLst>
            <a:ext uri="{FF2B5EF4-FFF2-40B4-BE49-F238E27FC236}">
              <a16:creationId xmlns:a16="http://schemas.microsoft.com/office/drawing/2014/main" id="{00000000-0008-0000-0900-00004B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id="{00000000-0008-0000-0900-00004C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57" name="Text Box 6">
          <a:extLst>
            <a:ext uri="{FF2B5EF4-FFF2-40B4-BE49-F238E27FC236}">
              <a16:creationId xmlns:a16="http://schemas.microsoft.com/office/drawing/2014/main" id="{00000000-0008-0000-0900-00004D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58" name="Text Box 6">
          <a:extLst>
            <a:ext uri="{FF2B5EF4-FFF2-40B4-BE49-F238E27FC236}">
              <a16:creationId xmlns:a16="http://schemas.microsoft.com/office/drawing/2014/main" id="{00000000-0008-0000-0900-00004E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59" name="Text Box 6">
          <a:extLst>
            <a:ext uri="{FF2B5EF4-FFF2-40B4-BE49-F238E27FC236}">
              <a16:creationId xmlns:a16="http://schemas.microsoft.com/office/drawing/2014/main" id="{00000000-0008-0000-0900-00004F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60" name="Text Box 6">
          <a:extLst>
            <a:ext uri="{FF2B5EF4-FFF2-40B4-BE49-F238E27FC236}">
              <a16:creationId xmlns:a16="http://schemas.microsoft.com/office/drawing/2014/main" id="{00000000-0008-0000-0900-000050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61" name="Text Box 6">
          <a:extLst>
            <a:ext uri="{FF2B5EF4-FFF2-40B4-BE49-F238E27FC236}">
              <a16:creationId xmlns:a16="http://schemas.microsoft.com/office/drawing/2014/main" id="{00000000-0008-0000-0900-000051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62" name="Text Box 6">
          <a:extLst>
            <a:ext uri="{FF2B5EF4-FFF2-40B4-BE49-F238E27FC236}">
              <a16:creationId xmlns:a16="http://schemas.microsoft.com/office/drawing/2014/main" id="{00000000-0008-0000-0900-000052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900-000053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00000000-0008-0000-0900-000054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65" name="Text Box 6">
          <a:extLst>
            <a:ext uri="{FF2B5EF4-FFF2-40B4-BE49-F238E27FC236}">
              <a16:creationId xmlns:a16="http://schemas.microsoft.com/office/drawing/2014/main" id="{00000000-0008-0000-0900-000055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00000000-0008-0000-0900-000056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67" name="Text Box 6">
          <a:extLst>
            <a:ext uri="{FF2B5EF4-FFF2-40B4-BE49-F238E27FC236}">
              <a16:creationId xmlns:a16="http://schemas.microsoft.com/office/drawing/2014/main" id="{00000000-0008-0000-0900-000057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68" name="Text Box 6">
          <a:extLst>
            <a:ext uri="{FF2B5EF4-FFF2-40B4-BE49-F238E27FC236}">
              <a16:creationId xmlns:a16="http://schemas.microsoft.com/office/drawing/2014/main" id="{00000000-0008-0000-0900-000058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69" name="Text Box 6">
          <a:extLst>
            <a:ext uri="{FF2B5EF4-FFF2-40B4-BE49-F238E27FC236}">
              <a16:creationId xmlns:a16="http://schemas.microsoft.com/office/drawing/2014/main" id="{00000000-0008-0000-0900-000059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70" name="Text Box 6">
          <a:extLst>
            <a:ext uri="{FF2B5EF4-FFF2-40B4-BE49-F238E27FC236}">
              <a16:creationId xmlns:a16="http://schemas.microsoft.com/office/drawing/2014/main" id="{00000000-0008-0000-0900-00005A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71" name="Text Box 6">
          <a:extLst>
            <a:ext uri="{FF2B5EF4-FFF2-40B4-BE49-F238E27FC236}">
              <a16:creationId xmlns:a16="http://schemas.microsoft.com/office/drawing/2014/main" id="{00000000-0008-0000-0900-00005B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900-00005C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73" name="Text Box 6">
          <a:extLst>
            <a:ext uri="{FF2B5EF4-FFF2-40B4-BE49-F238E27FC236}">
              <a16:creationId xmlns:a16="http://schemas.microsoft.com/office/drawing/2014/main" id="{00000000-0008-0000-0900-00005D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id="{00000000-0008-0000-0900-00005E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900-00005F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id="{00000000-0008-0000-0900-000060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77" name="Text Box 6">
          <a:extLst>
            <a:ext uri="{FF2B5EF4-FFF2-40B4-BE49-F238E27FC236}">
              <a16:creationId xmlns:a16="http://schemas.microsoft.com/office/drawing/2014/main" id="{00000000-0008-0000-0900-000061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378" name="Text Box 6">
          <a:extLst>
            <a:ext uri="{FF2B5EF4-FFF2-40B4-BE49-F238E27FC236}">
              <a16:creationId xmlns:a16="http://schemas.microsoft.com/office/drawing/2014/main" id="{00000000-0008-0000-0900-000062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79" name="Text Box 6">
          <a:extLst>
            <a:ext uri="{FF2B5EF4-FFF2-40B4-BE49-F238E27FC236}">
              <a16:creationId xmlns:a16="http://schemas.microsoft.com/office/drawing/2014/main" id="{00000000-0008-0000-0900-000063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80" name="Text Box 6">
          <a:extLst>
            <a:ext uri="{FF2B5EF4-FFF2-40B4-BE49-F238E27FC236}">
              <a16:creationId xmlns:a16="http://schemas.microsoft.com/office/drawing/2014/main" id="{00000000-0008-0000-0900-000064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00000000-0008-0000-0900-000065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382" name="Text Box 6">
          <a:extLst>
            <a:ext uri="{FF2B5EF4-FFF2-40B4-BE49-F238E27FC236}">
              <a16:creationId xmlns:a16="http://schemas.microsoft.com/office/drawing/2014/main" id="{00000000-0008-0000-0900-000066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83" name="Text Box 6">
          <a:extLst>
            <a:ext uri="{FF2B5EF4-FFF2-40B4-BE49-F238E27FC236}">
              <a16:creationId xmlns:a16="http://schemas.microsoft.com/office/drawing/2014/main" id="{00000000-0008-0000-0900-000067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id="{00000000-0008-0000-0900-000068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85" name="Text Box 6">
          <a:extLst>
            <a:ext uri="{FF2B5EF4-FFF2-40B4-BE49-F238E27FC236}">
              <a16:creationId xmlns:a16="http://schemas.microsoft.com/office/drawing/2014/main" id="{00000000-0008-0000-0900-000069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00000000-0008-0000-0900-00006A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87" name="Text Box 6">
          <a:extLst>
            <a:ext uri="{FF2B5EF4-FFF2-40B4-BE49-F238E27FC236}">
              <a16:creationId xmlns:a16="http://schemas.microsoft.com/office/drawing/2014/main" id="{00000000-0008-0000-0900-00006B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88" name="Text Box 6">
          <a:extLst>
            <a:ext uri="{FF2B5EF4-FFF2-40B4-BE49-F238E27FC236}">
              <a16:creationId xmlns:a16="http://schemas.microsoft.com/office/drawing/2014/main" id="{00000000-0008-0000-0900-00006C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00000000-0008-0000-0900-00006D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id="{00000000-0008-0000-0900-00006E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00000000-0008-0000-0900-00006F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92" name="Text Box 6">
          <a:extLst>
            <a:ext uri="{FF2B5EF4-FFF2-40B4-BE49-F238E27FC236}">
              <a16:creationId xmlns:a16="http://schemas.microsoft.com/office/drawing/2014/main" id="{00000000-0008-0000-0900-000070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93" name="Text Box 6">
          <a:extLst>
            <a:ext uri="{FF2B5EF4-FFF2-40B4-BE49-F238E27FC236}">
              <a16:creationId xmlns:a16="http://schemas.microsoft.com/office/drawing/2014/main" id="{00000000-0008-0000-0900-000071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394" name="Text Box 6">
          <a:extLst>
            <a:ext uri="{FF2B5EF4-FFF2-40B4-BE49-F238E27FC236}">
              <a16:creationId xmlns:a16="http://schemas.microsoft.com/office/drawing/2014/main" id="{00000000-0008-0000-0900-000072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95" name="Text Box 6">
          <a:extLst>
            <a:ext uri="{FF2B5EF4-FFF2-40B4-BE49-F238E27FC236}">
              <a16:creationId xmlns:a16="http://schemas.microsoft.com/office/drawing/2014/main" id="{00000000-0008-0000-0900-000073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id="{00000000-0008-0000-0900-000074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97" name="Text Box 6">
          <a:extLst>
            <a:ext uri="{FF2B5EF4-FFF2-40B4-BE49-F238E27FC236}">
              <a16:creationId xmlns:a16="http://schemas.microsoft.com/office/drawing/2014/main" id="{00000000-0008-0000-0900-000075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398" name="Text Box 6">
          <a:extLst>
            <a:ext uri="{FF2B5EF4-FFF2-40B4-BE49-F238E27FC236}">
              <a16:creationId xmlns:a16="http://schemas.microsoft.com/office/drawing/2014/main" id="{00000000-0008-0000-0900-000076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900-000077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00" name="Text Box 6">
          <a:extLst>
            <a:ext uri="{FF2B5EF4-FFF2-40B4-BE49-F238E27FC236}">
              <a16:creationId xmlns:a16="http://schemas.microsoft.com/office/drawing/2014/main" id="{00000000-0008-0000-0900-000078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01" name="Text Box 6">
          <a:extLst>
            <a:ext uri="{FF2B5EF4-FFF2-40B4-BE49-F238E27FC236}">
              <a16:creationId xmlns:a16="http://schemas.microsoft.com/office/drawing/2014/main" id="{00000000-0008-0000-0900-000079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02" name="Text Box 6">
          <a:extLst>
            <a:ext uri="{FF2B5EF4-FFF2-40B4-BE49-F238E27FC236}">
              <a16:creationId xmlns:a16="http://schemas.microsoft.com/office/drawing/2014/main" id="{00000000-0008-0000-0900-00007A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03" name="Text Box 6">
          <a:extLst>
            <a:ext uri="{FF2B5EF4-FFF2-40B4-BE49-F238E27FC236}">
              <a16:creationId xmlns:a16="http://schemas.microsoft.com/office/drawing/2014/main" id="{00000000-0008-0000-0900-00007B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04" name="Text Box 6">
          <a:extLst>
            <a:ext uri="{FF2B5EF4-FFF2-40B4-BE49-F238E27FC236}">
              <a16:creationId xmlns:a16="http://schemas.microsoft.com/office/drawing/2014/main" id="{00000000-0008-0000-0900-00007C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05" name="Text Box 6">
          <a:extLst>
            <a:ext uri="{FF2B5EF4-FFF2-40B4-BE49-F238E27FC236}">
              <a16:creationId xmlns:a16="http://schemas.microsoft.com/office/drawing/2014/main" id="{00000000-0008-0000-0900-00007D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00000000-0008-0000-0900-00007E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07" name="Text Box 6">
          <a:extLst>
            <a:ext uri="{FF2B5EF4-FFF2-40B4-BE49-F238E27FC236}">
              <a16:creationId xmlns:a16="http://schemas.microsoft.com/office/drawing/2014/main" id="{00000000-0008-0000-0900-00007F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900-000080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09" name="Text Box 6">
          <a:extLst>
            <a:ext uri="{FF2B5EF4-FFF2-40B4-BE49-F238E27FC236}">
              <a16:creationId xmlns:a16="http://schemas.microsoft.com/office/drawing/2014/main" id="{00000000-0008-0000-0900-000081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10" name="Text Box 6">
          <a:extLst>
            <a:ext uri="{FF2B5EF4-FFF2-40B4-BE49-F238E27FC236}">
              <a16:creationId xmlns:a16="http://schemas.microsoft.com/office/drawing/2014/main" id="{00000000-0008-0000-0900-000082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11" name="Text Box 6">
          <a:extLst>
            <a:ext uri="{FF2B5EF4-FFF2-40B4-BE49-F238E27FC236}">
              <a16:creationId xmlns:a16="http://schemas.microsoft.com/office/drawing/2014/main" id="{00000000-0008-0000-0900-000083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12" name="Text Box 6">
          <a:extLst>
            <a:ext uri="{FF2B5EF4-FFF2-40B4-BE49-F238E27FC236}">
              <a16:creationId xmlns:a16="http://schemas.microsoft.com/office/drawing/2014/main" id="{00000000-0008-0000-0900-000084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13" name="Text Box 6">
          <a:extLst>
            <a:ext uri="{FF2B5EF4-FFF2-40B4-BE49-F238E27FC236}">
              <a16:creationId xmlns:a16="http://schemas.microsoft.com/office/drawing/2014/main" id="{00000000-0008-0000-0900-000085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28</xdr:row>
      <xdr:rowOff>0</xdr:rowOff>
    </xdr:from>
    <xdr:ext cx="104775" cy="238125"/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id="{00000000-0008-0000-0900-000086050000}"/>
            </a:ext>
          </a:extLst>
        </xdr:cNvPr>
        <xdr:cNvSpPr txBox="1">
          <a:spLocks noChangeArrowheads="1"/>
        </xdr:cNvSpPr>
      </xdr:nvSpPr>
      <xdr:spPr bwMode="auto">
        <a:xfrm>
          <a:off x="1845808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415" name="Text Box 6">
          <a:extLst>
            <a:ext uri="{FF2B5EF4-FFF2-40B4-BE49-F238E27FC236}">
              <a16:creationId xmlns:a16="http://schemas.microsoft.com/office/drawing/2014/main" id="{00000000-0008-0000-0900-000087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id="{00000000-0008-0000-0900-000088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900-000089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418" name="Text Box 6">
          <a:extLst>
            <a:ext uri="{FF2B5EF4-FFF2-40B4-BE49-F238E27FC236}">
              <a16:creationId xmlns:a16="http://schemas.microsoft.com/office/drawing/2014/main" id="{00000000-0008-0000-0900-00008A05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19" name="Text Box 6">
          <a:extLst>
            <a:ext uri="{FF2B5EF4-FFF2-40B4-BE49-F238E27FC236}">
              <a16:creationId xmlns:a16="http://schemas.microsoft.com/office/drawing/2014/main" id="{00000000-0008-0000-0900-00008B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0" name="Text Box 6">
          <a:extLst>
            <a:ext uri="{FF2B5EF4-FFF2-40B4-BE49-F238E27FC236}">
              <a16:creationId xmlns:a16="http://schemas.microsoft.com/office/drawing/2014/main" id="{00000000-0008-0000-0900-00008C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1" name="Text Box 6">
          <a:extLst>
            <a:ext uri="{FF2B5EF4-FFF2-40B4-BE49-F238E27FC236}">
              <a16:creationId xmlns:a16="http://schemas.microsoft.com/office/drawing/2014/main" id="{00000000-0008-0000-0900-00008D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2" name="Text Box 6">
          <a:extLst>
            <a:ext uri="{FF2B5EF4-FFF2-40B4-BE49-F238E27FC236}">
              <a16:creationId xmlns:a16="http://schemas.microsoft.com/office/drawing/2014/main" id="{00000000-0008-0000-0900-00008E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3" name="Text Box 6">
          <a:extLst>
            <a:ext uri="{FF2B5EF4-FFF2-40B4-BE49-F238E27FC236}">
              <a16:creationId xmlns:a16="http://schemas.microsoft.com/office/drawing/2014/main" id="{00000000-0008-0000-0900-00008F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4" name="Text Box 6">
          <a:extLst>
            <a:ext uri="{FF2B5EF4-FFF2-40B4-BE49-F238E27FC236}">
              <a16:creationId xmlns:a16="http://schemas.microsoft.com/office/drawing/2014/main" id="{00000000-0008-0000-0900-000090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5" name="Text Box 6">
          <a:extLst>
            <a:ext uri="{FF2B5EF4-FFF2-40B4-BE49-F238E27FC236}">
              <a16:creationId xmlns:a16="http://schemas.microsoft.com/office/drawing/2014/main" id="{00000000-0008-0000-0900-000091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900-000092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27" name="Text Box 6">
          <a:extLst>
            <a:ext uri="{FF2B5EF4-FFF2-40B4-BE49-F238E27FC236}">
              <a16:creationId xmlns:a16="http://schemas.microsoft.com/office/drawing/2014/main" id="{00000000-0008-0000-0900-000093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28" name="Text Box 6">
          <a:extLst>
            <a:ext uri="{FF2B5EF4-FFF2-40B4-BE49-F238E27FC236}">
              <a16:creationId xmlns:a16="http://schemas.microsoft.com/office/drawing/2014/main" id="{00000000-0008-0000-0900-000094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29" name="Text Box 6">
          <a:extLst>
            <a:ext uri="{FF2B5EF4-FFF2-40B4-BE49-F238E27FC236}">
              <a16:creationId xmlns:a16="http://schemas.microsoft.com/office/drawing/2014/main" id="{00000000-0008-0000-0900-000095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00000000-0008-0000-0900-000096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31" name="Text Box 6">
          <a:extLst>
            <a:ext uri="{FF2B5EF4-FFF2-40B4-BE49-F238E27FC236}">
              <a16:creationId xmlns:a16="http://schemas.microsoft.com/office/drawing/2014/main" id="{00000000-0008-0000-0900-000097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32" name="Text Box 6">
          <a:extLst>
            <a:ext uri="{FF2B5EF4-FFF2-40B4-BE49-F238E27FC236}">
              <a16:creationId xmlns:a16="http://schemas.microsoft.com/office/drawing/2014/main" id="{00000000-0008-0000-0900-000098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33" name="Text Box 6">
          <a:extLst>
            <a:ext uri="{FF2B5EF4-FFF2-40B4-BE49-F238E27FC236}">
              <a16:creationId xmlns:a16="http://schemas.microsoft.com/office/drawing/2014/main" id="{00000000-0008-0000-0900-000099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34" name="Text Box 6">
          <a:extLst>
            <a:ext uri="{FF2B5EF4-FFF2-40B4-BE49-F238E27FC236}">
              <a16:creationId xmlns:a16="http://schemas.microsoft.com/office/drawing/2014/main" id="{00000000-0008-0000-0900-00009A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900-00009B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36" name="Text Box 6">
          <a:extLst>
            <a:ext uri="{FF2B5EF4-FFF2-40B4-BE49-F238E27FC236}">
              <a16:creationId xmlns:a16="http://schemas.microsoft.com/office/drawing/2014/main" id="{00000000-0008-0000-0900-00009C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37" name="Text Box 6">
          <a:extLst>
            <a:ext uri="{FF2B5EF4-FFF2-40B4-BE49-F238E27FC236}">
              <a16:creationId xmlns:a16="http://schemas.microsoft.com/office/drawing/2014/main" id="{00000000-0008-0000-0900-00009D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38" name="Text Box 6">
          <a:extLst>
            <a:ext uri="{FF2B5EF4-FFF2-40B4-BE49-F238E27FC236}">
              <a16:creationId xmlns:a16="http://schemas.microsoft.com/office/drawing/2014/main" id="{00000000-0008-0000-0900-00009E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39" name="Text Box 6">
          <a:extLst>
            <a:ext uri="{FF2B5EF4-FFF2-40B4-BE49-F238E27FC236}">
              <a16:creationId xmlns:a16="http://schemas.microsoft.com/office/drawing/2014/main" id="{00000000-0008-0000-0900-00009F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40" name="Text Box 6">
          <a:extLst>
            <a:ext uri="{FF2B5EF4-FFF2-40B4-BE49-F238E27FC236}">
              <a16:creationId xmlns:a16="http://schemas.microsoft.com/office/drawing/2014/main" id="{00000000-0008-0000-0900-0000A0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41" name="Text Box 6">
          <a:extLst>
            <a:ext uri="{FF2B5EF4-FFF2-40B4-BE49-F238E27FC236}">
              <a16:creationId xmlns:a16="http://schemas.microsoft.com/office/drawing/2014/main" id="{00000000-0008-0000-0900-0000A1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442" name="Text Box 6">
          <a:extLst>
            <a:ext uri="{FF2B5EF4-FFF2-40B4-BE49-F238E27FC236}">
              <a16:creationId xmlns:a16="http://schemas.microsoft.com/office/drawing/2014/main" id="{00000000-0008-0000-0900-0000A2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3" name="Text Box 6">
          <a:extLst>
            <a:ext uri="{FF2B5EF4-FFF2-40B4-BE49-F238E27FC236}">
              <a16:creationId xmlns:a16="http://schemas.microsoft.com/office/drawing/2014/main" id="{00000000-0008-0000-0900-0000A3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900-0000A4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5" name="Text Box 6">
          <a:extLst>
            <a:ext uri="{FF2B5EF4-FFF2-40B4-BE49-F238E27FC236}">
              <a16:creationId xmlns:a16="http://schemas.microsoft.com/office/drawing/2014/main" id="{00000000-0008-0000-0900-0000A5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6" name="Text Box 6">
          <a:extLst>
            <a:ext uri="{FF2B5EF4-FFF2-40B4-BE49-F238E27FC236}">
              <a16:creationId xmlns:a16="http://schemas.microsoft.com/office/drawing/2014/main" id="{00000000-0008-0000-0900-0000A6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7" name="Text Box 6">
          <a:extLst>
            <a:ext uri="{FF2B5EF4-FFF2-40B4-BE49-F238E27FC236}">
              <a16:creationId xmlns:a16="http://schemas.microsoft.com/office/drawing/2014/main" id="{00000000-0008-0000-0900-0000A7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8" name="Text Box 6">
          <a:extLst>
            <a:ext uri="{FF2B5EF4-FFF2-40B4-BE49-F238E27FC236}">
              <a16:creationId xmlns:a16="http://schemas.microsoft.com/office/drawing/2014/main" id="{00000000-0008-0000-0900-0000A8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00000000-0008-0000-0900-0000A9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450" name="Text Box 6">
          <a:extLst>
            <a:ext uri="{FF2B5EF4-FFF2-40B4-BE49-F238E27FC236}">
              <a16:creationId xmlns:a16="http://schemas.microsoft.com/office/drawing/2014/main" id="{00000000-0008-0000-0900-0000AA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00000000-0008-0000-0900-0000AB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00000000-0008-0000-0900-0000AC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900-0000AD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id="{00000000-0008-0000-0900-0000AE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5" name="Text Box 6">
          <a:extLst>
            <a:ext uri="{FF2B5EF4-FFF2-40B4-BE49-F238E27FC236}">
              <a16:creationId xmlns:a16="http://schemas.microsoft.com/office/drawing/2014/main" id="{00000000-0008-0000-0900-0000AF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6" name="Text Box 6">
          <a:extLst>
            <a:ext uri="{FF2B5EF4-FFF2-40B4-BE49-F238E27FC236}">
              <a16:creationId xmlns:a16="http://schemas.microsoft.com/office/drawing/2014/main" id="{00000000-0008-0000-0900-0000B0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7" name="Text Box 6">
          <a:extLst>
            <a:ext uri="{FF2B5EF4-FFF2-40B4-BE49-F238E27FC236}">
              <a16:creationId xmlns:a16="http://schemas.microsoft.com/office/drawing/2014/main" id="{00000000-0008-0000-0900-0000B1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458" name="Text Box 6">
          <a:extLst>
            <a:ext uri="{FF2B5EF4-FFF2-40B4-BE49-F238E27FC236}">
              <a16:creationId xmlns:a16="http://schemas.microsoft.com/office/drawing/2014/main" id="{00000000-0008-0000-0900-0000B2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59" name="Text Box 6">
          <a:extLst>
            <a:ext uri="{FF2B5EF4-FFF2-40B4-BE49-F238E27FC236}">
              <a16:creationId xmlns:a16="http://schemas.microsoft.com/office/drawing/2014/main" id="{00000000-0008-0000-0900-0000B3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0" name="Text Box 6">
          <a:extLst>
            <a:ext uri="{FF2B5EF4-FFF2-40B4-BE49-F238E27FC236}">
              <a16:creationId xmlns:a16="http://schemas.microsoft.com/office/drawing/2014/main" id="{00000000-0008-0000-0900-0000B4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1" name="Text Box 6">
          <a:extLst>
            <a:ext uri="{FF2B5EF4-FFF2-40B4-BE49-F238E27FC236}">
              <a16:creationId xmlns:a16="http://schemas.microsoft.com/office/drawing/2014/main" id="{00000000-0008-0000-0900-0000B5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900-0000B6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3" name="Text Box 6">
          <a:extLst>
            <a:ext uri="{FF2B5EF4-FFF2-40B4-BE49-F238E27FC236}">
              <a16:creationId xmlns:a16="http://schemas.microsoft.com/office/drawing/2014/main" id="{00000000-0008-0000-0900-0000B7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4" name="Text Box 6">
          <a:extLst>
            <a:ext uri="{FF2B5EF4-FFF2-40B4-BE49-F238E27FC236}">
              <a16:creationId xmlns:a16="http://schemas.microsoft.com/office/drawing/2014/main" id="{00000000-0008-0000-0900-0000B8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5" name="Text Box 6">
          <a:extLst>
            <a:ext uri="{FF2B5EF4-FFF2-40B4-BE49-F238E27FC236}">
              <a16:creationId xmlns:a16="http://schemas.microsoft.com/office/drawing/2014/main" id="{00000000-0008-0000-0900-0000B9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466" name="Text Box 6">
          <a:extLst>
            <a:ext uri="{FF2B5EF4-FFF2-40B4-BE49-F238E27FC236}">
              <a16:creationId xmlns:a16="http://schemas.microsoft.com/office/drawing/2014/main" id="{00000000-0008-0000-0900-0000BA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67" name="Text Box 6">
          <a:extLst>
            <a:ext uri="{FF2B5EF4-FFF2-40B4-BE49-F238E27FC236}">
              <a16:creationId xmlns:a16="http://schemas.microsoft.com/office/drawing/2014/main" id="{00000000-0008-0000-0900-0000BB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68" name="Text Box 6">
          <a:extLst>
            <a:ext uri="{FF2B5EF4-FFF2-40B4-BE49-F238E27FC236}">
              <a16:creationId xmlns:a16="http://schemas.microsoft.com/office/drawing/2014/main" id="{00000000-0008-0000-0900-0000BC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69" name="Text Box 6">
          <a:extLst>
            <a:ext uri="{FF2B5EF4-FFF2-40B4-BE49-F238E27FC236}">
              <a16:creationId xmlns:a16="http://schemas.microsoft.com/office/drawing/2014/main" id="{00000000-0008-0000-0900-0000BD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00000000-0008-0000-0900-0000BE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900-0000BF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72" name="Text Box 6">
          <a:extLst>
            <a:ext uri="{FF2B5EF4-FFF2-40B4-BE49-F238E27FC236}">
              <a16:creationId xmlns:a16="http://schemas.microsoft.com/office/drawing/2014/main" id="{00000000-0008-0000-0900-0000C0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00000000-0008-0000-0900-0000C1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00000000-0008-0000-0900-0000C205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00000000-0008-0000-0900-0000C3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76" name="Text Box 6">
          <a:extLst>
            <a:ext uri="{FF2B5EF4-FFF2-40B4-BE49-F238E27FC236}">
              <a16:creationId xmlns:a16="http://schemas.microsoft.com/office/drawing/2014/main" id="{00000000-0008-0000-0900-0000C4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77" name="Text Box 6">
          <a:extLst>
            <a:ext uri="{FF2B5EF4-FFF2-40B4-BE49-F238E27FC236}">
              <a16:creationId xmlns:a16="http://schemas.microsoft.com/office/drawing/2014/main" id="{00000000-0008-0000-0900-0000C5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78" name="Text Box 6">
          <a:extLst>
            <a:ext uri="{FF2B5EF4-FFF2-40B4-BE49-F238E27FC236}">
              <a16:creationId xmlns:a16="http://schemas.microsoft.com/office/drawing/2014/main" id="{00000000-0008-0000-0900-0000C6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79" name="Text Box 6">
          <a:extLst>
            <a:ext uri="{FF2B5EF4-FFF2-40B4-BE49-F238E27FC236}">
              <a16:creationId xmlns:a16="http://schemas.microsoft.com/office/drawing/2014/main" id="{00000000-0008-0000-0900-0000C7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900-0000C8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81" name="Text Box 6">
          <a:extLst>
            <a:ext uri="{FF2B5EF4-FFF2-40B4-BE49-F238E27FC236}">
              <a16:creationId xmlns:a16="http://schemas.microsoft.com/office/drawing/2014/main" id="{00000000-0008-0000-0900-0000C9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id="{00000000-0008-0000-0900-0000CA05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3" name="Text Box 6">
          <a:extLst>
            <a:ext uri="{FF2B5EF4-FFF2-40B4-BE49-F238E27FC236}">
              <a16:creationId xmlns:a16="http://schemas.microsoft.com/office/drawing/2014/main" id="{00000000-0008-0000-0900-0000CB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900-0000CC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5" name="Text Box 6">
          <a:extLst>
            <a:ext uri="{FF2B5EF4-FFF2-40B4-BE49-F238E27FC236}">
              <a16:creationId xmlns:a16="http://schemas.microsoft.com/office/drawing/2014/main" id="{00000000-0008-0000-0900-0000CD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00000000-0008-0000-0900-0000CE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7" name="Text Box 6">
          <a:extLst>
            <a:ext uri="{FF2B5EF4-FFF2-40B4-BE49-F238E27FC236}">
              <a16:creationId xmlns:a16="http://schemas.microsoft.com/office/drawing/2014/main" id="{00000000-0008-0000-0900-0000CF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8" name="Text Box 6">
          <a:extLst>
            <a:ext uri="{FF2B5EF4-FFF2-40B4-BE49-F238E27FC236}">
              <a16:creationId xmlns:a16="http://schemas.microsoft.com/office/drawing/2014/main" id="{00000000-0008-0000-0900-0000D0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89" name="Text Box 6">
          <a:extLst>
            <a:ext uri="{FF2B5EF4-FFF2-40B4-BE49-F238E27FC236}">
              <a16:creationId xmlns:a16="http://schemas.microsoft.com/office/drawing/2014/main" id="{00000000-0008-0000-0900-0000D1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490" name="Text Box 6">
          <a:extLst>
            <a:ext uri="{FF2B5EF4-FFF2-40B4-BE49-F238E27FC236}">
              <a16:creationId xmlns:a16="http://schemas.microsoft.com/office/drawing/2014/main" id="{00000000-0008-0000-0900-0000D205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00000000-0008-0000-0900-0000D3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2" name="Text Box 6">
          <a:extLst>
            <a:ext uri="{FF2B5EF4-FFF2-40B4-BE49-F238E27FC236}">
              <a16:creationId xmlns:a16="http://schemas.microsoft.com/office/drawing/2014/main" id="{00000000-0008-0000-0900-0000D4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3" name="Text Box 6">
          <a:extLst>
            <a:ext uri="{FF2B5EF4-FFF2-40B4-BE49-F238E27FC236}">
              <a16:creationId xmlns:a16="http://schemas.microsoft.com/office/drawing/2014/main" id="{00000000-0008-0000-0900-0000D5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id="{00000000-0008-0000-0900-0000D6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5" name="Text Box 6">
          <a:extLst>
            <a:ext uri="{FF2B5EF4-FFF2-40B4-BE49-F238E27FC236}">
              <a16:creationId xmlns:a16="http://schemas.microsoft.com/office/drawing/2014/main" id="{00000000-0008-0000-0900-0000D7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6" name="Text Box 6">
          <a:extLst>
            <a:ext uri="{FF2B5EF4-FFF2-40B4-BE49-F238E27FC236}">
              <a16:creationId xmlns:a16="http://schemas.microsoft.com/office/drawing/2014/main" id="{00000000-0008-0000-0900-0000D8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7" name="Text Box 6">
          <a:extLst>
            <a:ext uri="{FF2B5EF4-FFF2-40B4-BE49-F238E27FC236}">
              <a16:creationId xmlns:a16="http://schemas.microsoft.com/office/drawing/2014/main" id="{00000000-0008-0000-0900-0000D9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900-0000DA05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499" name="Text Box 6">
          <a:extLst>
            <a:ext uri="{FF2B5EF4-FFF2-40B4-BE49-F238E27FC236}">
              <a16:creationId xmlns:a16="http://schemas.microsoft.com/office/drawing/2014/main" id="{00000000-0008-0000-0900-0000DB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00000000-0008-0000-0900-0000DC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1" name="Text Box 6">
          <a:extLst>
            <a:ext uri="{FF2B5EF4-FFF2-40B4-BE49-F238E27FC236}">
              <a16:creationId xmlns:a16="http://schemas.microsoft.com/office/drawing/2014/main" id="{00000000-0008-0000-0900-0000DD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2" name="Text Box 6">
          <a:extLst>
            <a:ext uri="{FF2B5EF4-FFF2-40B4-BE49-F238E27FC236}">
              <a16:creationId xmlns:a16="http://schemas.microsoft.com/office/drawing/2014/main" id="{00000000-0008-0000-0900-0000DE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00000000-0008-0000-0900-0000DF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00000000-0008-0000-0900-0000E0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5" name="Text Box 6">
          <a:extLst>
            <a:ext uri="{FF2B5EF4-FFF2-40B4-BE49-F238E27FC236}">
              <a16:creationId xmlns:a16="http://schemas.microsoft.com/office/drawing/2014/main" id="{00000000-0008-0000-0900-0000E1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06" name="Text Box 6">
          <a:extLst>
            <a:ext uri="{FF2B5EF4-FFF2-40B4-BE49-F238E27FC236}">
              <a16:creationId xmlns:a16="http://schemas.microsoft.com/office/drawing/2014/main" id="{00000000-0008-0000-0900-0000E205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900-0000E3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08" name="Text Box 6">
          <a:extLst>
            <a:ext uri="{FF2B5EF4-FFF2-40B4-BE49-F238E27FC236}">
              <a16:creationId xmlns:a16="http://schemas.microsoft.com/office/drawing/2014/main" id="{00000000-0008-0000-0900-0000E4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id="{00000000-0008-0000-0900-0000E5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10" name="Text Box 6">
          <a:extLst>
            <a:ext uri="{FF2B5EF4-FFF2-40B4-BE49-F238E27FC236}">
              <a16:creationId xmlns:a16="http://schemas.microsoft.com/office/drawing/2014/main" id="{00000000-0008-0000-0900-0000E6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00000000-0008-0000-0900-0000E7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12" name="Text Box 6">
          <a:extLst>
            <a:ext uri="{FF2B5EF4-FFF2-40B4-BE49-F238E27FC236}">
              <a16:creationId xmlns:a16="http://schemas.microsoft.com/office/drawing/2014/main" id="{00000000-0008-0000-0900-0000E8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13" name="Text Box 6">
          <a:extLst>
            <a:ext uri="{FF2B5EF4-FFF2-40B4-BE49-F238E27FC236}">
              <a16:creationId xmlns:a16="http://schemas.microsoft.com/office/drawing/2014/main" id="{00000000-0008-0000-0900-0000E9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00000000-0008-0000-0900-0000EA05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15" name="Text Box 6">
          <a:extLst>
            <a:ext uri="{FF2B5EF4-FFF2-40B4-BE49-F238E27FC236}">
              <a16:creationId xmlns:a16="http://schemas.microsoft.com/office/drawing/2014/main" id="{00000000-0008-0000-0900-0000EB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900-0000EC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17" name="Text Box 6">
          <a:extLst>
            <a:ext uri="{FF2B5EF4-FFF2-40B4-BE49-F238E27FC236}">
              <a16:creationId xmlns:a16="http://schemas.microsoft.com/office/drawing/2014/main" id="{00000000-0008-0000-0900-0000ED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00000000-0008-0000-0900-0000EE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id="{00000000-0008-0000-0900-0000EF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20" name="Text Box 6">
          <a:extLst>
            <a:ext uri="{FF2B5EF4-FFF2-40B4-BE49-F238E27FC236}">
              <a16:creationId xmlns:a16="http://schemas.microsoft.com/office/drawing/2014/main" id="{00000000-0008-0000-0900-0000F0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21" name="Text Box 6">
          <a:extLst>
            <a:ext uri="{FF2B5EF4-FFF2-40B4-BE49-F238E27FC236}">
              <a16:creationId xmlns:a16="http://schemas.microsoft.com/office/drawing/2014/main" id="{00000000-0008-0000-0900-0000F1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22" name="Text Box 6">
          <a:extLst>
            <a:ext uri="{FF2B5EF4-FFF2-40B4-BE49-F238E27FC236}">
              <a16:creationId xmlns:a16="http://schemas.microsoft.com/office/drawing/2014/main" id="{00000000-0008-0000-0900-0000F205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3" name="Text Box 6">
          <a:extLst>
            <a:ext uri="{FF2B5EF4-FFF2-40B4-BE49-F238E27FC236}">
              <a16:creationId xmlns:a16="http://schemas.microsoft.com/office/drawing/2014/main" id="{00000000-0008-0000-0900-0000F3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4" name="Text Box 6">
          <a:extLst>
            <a:ext uri="{FF2B5EF4-FFF2-40B4-BE49-F238E27FC236}">
              <a16:creationId xmlns:a16="http://schemas.microsoft.com/office/drawing/2014/main" id="{00000000-0008-0000-0900-0000F4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900-0000F5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6" name="Text Box 6">
          <a:extLst>
            <a:ext uri="{FF2B5EF4-FFF2-40B4-BE49-F238E27FC236}">
              <a16:creationId xmlns:a16="http://schemas.microsoft.com/office/drawing/2014/main" id="{00000000-0008-0000-0900-0000F6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id="{00000000-0008-0000-0900-0000F7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8" name="Text Box 6">
          <a:extLst>
            <a:ext uri="{FF2B5EF4-FFF2-40B4-BE49-F238E27FC236}">
              <a16:creationId xmlns:a16="http://schemas.microsoft.com/office/drawing/2014/main" id="{00000000-0008-0000-0900-0000F8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00000000-0008-0000-0900-0000F9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30" name="Text Box 6">
          <a:extLst>
            <a:ext uri="{FF2B5EF4-FFF2-40B4-BE49-F238E27FC236}">
              <a16:creationId xmlns:a16="http://schemas.microsoft.com/office/drawing/2014/main" id="{00000000-0008-0000-0900-0000FA05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1" name="Text Box 6">
          <a:extLst>
            <a:ext uri="{FF2B5EF4-FFF2-40B4-BE49-F238E27FC236}">
              <a16:creationId xmlns:a16="http://schemas.microsoft.com/office/drawing/2014/main" id="{00000000-0008-0000-0900-0000FB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2" name="Text Box 6">
          <a:extLst>
            <a:ext uri="{FF2B5EF4-FFF2-40B4-BE49-F238E27FC236}">
              <a16:creationId xmlns:a16="http://schemas.microsoft.com/office/drawing/2014/main" id="{00000000-0008-0000-0900-0000FC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3" name="Text Box 6">
          <a:extLst>
            <a:ext uri="{FF2B5EF4-FFF2-40B4-BE49-F238E27FC236}">
              <a16:creationId xmlns:a16="http://schemas.microsoft.com/office/drawing/2014/main" id="{00000000-0008-0000-0900-0000FD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900-0000FE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5" name="Text Box 6">
          <a:extLst>
            <a:ext uri="{FF2B5EF4-FFF2-40B4-BE49-F238E27FC236}">
              <a16:creationId xmlns:a16="http://schemas.microsoft.com/office/drawing/2014/main" id="{00000000-0008-0000-0900-0000FF05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6" name="Text Box 6">
          <a:extLst>
            <a:ext uri="{FF2B5EF4-FFF2-40B4-BE49-F238E27FC236}">
              <a16:creationId xmlns:a16="http://schemas.microsoft.com/office/drawing/2014/main" id="{00000000-0008-0000-0900-000000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7" name="Text Box 6">
          <a:extLst>
            <a:ext uri="{FF2B5EF4-FFF2-40B4-BE49-F238E27FC236}">
              <a16:creationId xmlns:a16="http://schemas.microsoft.com/office/drawing/2014/main" id="{00000000-0008-0000-0900-000001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38" name="Text Box 6">
          <a:extLst>
            <a:ext uri="{FF2B5EF4-FFF2-40B4-BE49-F238E27FC236}">
              <a16:creationId xmlns:a16="http://schemas.microsoft.com/office/drawing/2014/main" id="{00000000-0008-0000-0900-000002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00000000-0008-0000-0900-000003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0" name="Text Box 6">
          <a:extLst>
            <a:ext uri="{FF2B5EF4-FFF2-40B4-BE49-F238E27FC236}">
              <a16:creationId xmlns:a16="http://schemas.microsoft.com/office/drawing/2014/main" id="{00000000-0008-0000-0900-000004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1" name="Text Box 6">
          <a:extLst>
            <a:ext uri="{FF2B5EF4-FFF2-40B4-BE49-F238E27FC236}">
              <a16:creationId xmlns:a16="http://schemas.microsoft.com/office/drawing/2014/main" id="{00000000-0008-0000-0900-000005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2" name="Text Box 6">
          <a:extLst>
            <a:ext uri="{FF2B5EF4-FFF2-40B4-BE49-F238E27FC236}">
              <a16:creationId xmlns:a16="http://schemas.microsoft.com/office/drawing/2014/main" id="{00000000-0008-0000-0900-000006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3" name="Text Box 6">
          <a:extLst>
            <a:ext uri="{FF2B5EF4-FFF2-40B4-BE49-F238E27FC236}">
              <a16:creationId xmlns:a16="http://schemas.microsoft.com/office/drawing/2014/main" id="{00000000-0008-0000-0900-000007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00000000-0008-0000-0900-000008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5" name="Text Box 6">
          <a:extLst>
            <a:ext uri="{FF2B5EF4-FFF2-40B4-BE49-F238E27FC236}">
              <a16:creationId xmlns:a16="http://schemas.microsoft.com/office/drawing/2014/main" id="{00000000-0008-0000-0900-000009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900-00000A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47" name="Text Box 6">
          <a:extLst>
            <a:ext uri="{FF2B5EF4-FFF2-40B4-BE49-F238E27FC236}">
              <a16:creationId xmlns:a16="http://schemas.microsoft.com/office/drawing/2014/main" id="{00000000-0008-0000-0900-00000B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48" name="Text Box 6">
          <a:extLst>
            <a:ext uri="{FF2B5EF4-FFF2-40B4-BE49-F238E27FC236}">
              <a16:creationId xmlns:a16="http://schemas.microsoft.com/office/drawing/2014/main" id="{00000000-0008-0000-0900-00000C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id="{00000000-0008-0000-0900-00000D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50" name="Text Box 6">
          <a:extLst>
            <a:ext uri="{FF2B5EF4-FFF2-40B4-BE49-F238E27FC236}">
              <a16:creationId xmlns:a16="http://schemas.microsoft.com/office/drawing/2014/main" id="{00000000-0008-0000-0900-00000E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51" name="Text Box 6">
          <a:extLst>
            <a:ext uri="{FF2B5EF4-FFF2-40B4-BE49-F238E27FC236}">
              <a16:creationId xmlns:a16="http://schemas.microsoft.com/office/drawing/2014/main" id="{00000000-0008-0000-0900-00000F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900-000010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53" name="Text Box 6">
          <a:extLst>
            <a:ext uri="{FF2B5EF4-FFF2-40B4-BE49-F238E27FC236}">
              <a16:creationId xmlns:a16="http://schemas.microsoft.com/office/drawing/2014/main" id="{00000000-0008-0000-0900-000011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00000000-0008-0000-0900-000012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55" name="Text Box 6">
          <a:extLst>
            <a:ext uri="{FF2B5EF4-FFF2-40B4-BE49-F238E27FC236}">
              <a16:creationId xmlns:a16="http://schemas.microsoft.com/office/drawing/2014/main" id="{00000000-0008-0000-0900-000013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56" name="Text Box 6">
          <a:extLst>
            <a:ext uri="{FF2B5EF4-FFF2-40B4-BE49-F238E27FC236}">
              <a16:creationId xmlns:a16="http://schemas.microsoft.com/office/drawing/2014/main" id="{00000000-0008-0000-0900-000014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57" name="Text Box 6">
          <a:extLst>
            <a:ext uri="{FF2B5EF4-FFF2-40B4-BE49-F238E27FC236}">
              <a16:creationId xmlns:a16="http://schemas.microsoft.com/office/drawing/2014/main" id="{00000000-0008-0000-0900-000015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58" name="Text Box 6">
          <a:extLst>
            <a:ext uri="{FF2B5EF4-FFF2-40B4-BE49-F238E27FC236}">
              <a16:creationId xmlns:a16="http://schemas.microsoft.com/office/drawing/2014/main" id="{00000000-0008-0000-0900-000016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id="{00000000-0008-0000-0900-000017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60" name="Text Box 6">
          <a:extLst>
            <a:ext uri="{FF2B5EF4-FFF2-40B4-BE49-F238E27FC236}">
              <a16:creationId xmlns:a16="http://schemas.microsoft.com/office/drawing/2014/main" id="{00000000-0008-0000-0900-000018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900-000019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562" name="Text Box 6">
          <a:extLst>
            <a:ext uri="{FF2B5EF4-FFF2-40B4-BE49-F238E27FC236}">
              <a16:creationId xmlns:a16="http://schemas.microsoft.com/office/drawing/2014/main" id="{00000000-0008-0000-0900-00001A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647700</xdr:colOff>
      <xdr:row>28</xdr:row>
      <xdr:rowOff>0</xdr:rowOff>
    </xdr:from>
    <xdr:ext cx="104775" cy="238125"/>
    <xdr:sp macro="" textlink="">
      <xdr:nvSpPr>
        <xdr:cNvPr id="1563" name="Text Box 6">
          <a:extLst>
            <a:ext uri="{FF2B5EF4-FFF2-40B4-BE49-F238E27FC236}">
              <a16:creationId xmlns:a16="http://schemas.microsoft.com/office/drawing/2014/main" id="{00000000-0008-0000-0900-00001B060000}"/>
            </a:ext>
          </a:extLst>
        </xdr:cNvPr>
        <xdr:cNvSpPr txBox="1">
          <a:spLocks noChangeArrowheads="1"/>
        </xdr:cNvSpPr>
      </xdr:nvSpPr>
      <xdr:spPr bwMode="auto">
        <a:xfrm>
          <a:off x="147338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647700</xdr:colOff>
      <xdr:row>28</xdr:row>
      <xdr:rowOff>0</xdr:rowOff>
    </xdr:from>
    <xdr:ext cx="104775" cy="238125"/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900-00001C060000}"/>
            </a:ext>
          </a:extLst>
        </xdr:cNvPr>
        <xdr:cNvSpPr txBox="1">
          <a:spLocks noChangeArrowheads="1"/>
        </xdr:cNvSpPr>
      </xdr:nvSpPr>
      <xdr:spPr bwMode="auto">
        <a:xfrm>
          <a:off x="16562614" y="355690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565" name="Text Box 6">
          <a:extLst>
            <a:ext uri="{FF2B5EF4-FFF2-40B4-BE49-F238E27FC236}">
              <a16:creationId xmlns:a16="http://schemas.microsoft.com/office/drawing/2014/main" id="{00000000-0008-0000-0900-00001D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566" name="Text Box 6">
          <a:extLst>
            <a:ext uri="{FF2B5EF4-FFF2-40B4-BE49-F238E27FC236}">
              <a16:creationId xmlns:a16="http://schemas.microsoft.com/office/drawing/2014/main" id="{00000000-0008-0000-0900-00001E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567" name="Text Box 6">
          <a:extLst>
            <a:ext uri="{FF2B5EF4-FFF2-40B4-BE49-F238E27FC236}">
              <a16:creationId xmlns:a16="http://schemas.microsoft.com/office/drawing/2014/main" id="{00000000-0008-0000-0900-00001F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762000</xdr:colOff>
      <xdr:row>28</xdr:row>
      <xdr:rowOff>0</xdr:rowOff>
    </xdr:from>
    <xdr:ext cx="104775" cy="238125"/>
    <xdr:sp macro="" textlink="">
      <xdr:nvSpPr>
        <xdr:cNvPr id="1568" name="Text Box 6">
          <a:extLst>
            <a:ext uri="{FF2B5EF4-FFF2-40B4-BE49-F238E27FC236}">
              <a16:creationId xmlns:a16="http://schemas.microsoft.com/office/drawing/2014/main" id="{00000000-0008-0000-0900-000020060000}"/>
            </a:ext>
          </a:extLst>
        </xdr:cNvPr>
        <xdr:cNvSpPr txBox="1">
          <a:spLocks noChangeArrowheads="1"/>
        </xdr:cNvSpPr>
      </xdr:nvSpPr>
      <xdr:spPr bwMode="auto">
        <a:xfrm>
          <a:off x="9361714" y="3642632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581025</xdr:colOff>
      <xdr:row>28</xdr:row>
      <xdr:rowOff>0</xdr:rowOff>
    </xdr:from>
    <xdr:ext cx="104775" cy="238125"/>
    <xdr:sp macro="" textlink="">
      <xdr:nvSpPr>
        <xdr:cNvPr id="1569" name="Text Box 6">
          <a:extLst>
            <a:ext uri="{FF2B5EF4-FFF2-40B4-BE49-F238E27FC236}">
              <a16:creationId xmlns:a16="http://schemas.microsoft.com/office/drawing/2014/main" id="{00000000-0008-0000-0900-000021060000}"/>
            </a:ext>
          </a:extLst>
        </xdr:cNvPr>
        <xdr:cNvSpPr txBox="1">
          <a:spLocks noChangeArrowheads="1"/>
        </xdr:cNvSpPr>
      </xdr:nvSpPr>
      <xdr:spPr bwMode="auto">
        <a:xfrm>
          <a:off x="1466713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570" name="Text Box 6">
          <a:extLst>
            <a:ext uri="{FF2B5EF4-FFF2-40B4-BE49-F238E27FC236}">
              <a16:creationId xmlns:a16="http://schemas.microsoft.com/office/drawing/2014/main" id="{00000000-0008-0000-0900-000022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571" name="Text Box 6">
          <a:extLst>
            <a:ext uri="{FF2B5EF4-FFF2-40B4-BE49-F238E27FC236}">
              <a16:creationId xmlns:a16="http://schemas.microsoft.com/office/drawing/2014/main" id="{00000000-0008-0000-0900-000023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72" name="Text Box 6">
          <a:extLst>
            <a:ext uri="{FF2B5EF4-FFF2-40B4-BE49-F238E27FC236}">
              <a16:creationId xmlns:a16="http://schemas.microsoft.com/office/drawing/2014/main" id="{00000000-0008-0000-0900-000024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900-000025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74" name="Text Box 6">
          <a:extLst>
            <a:ext uri="{FF2B5EF4-FFF2-40B4-BE49-F238E27FC236}">
              <a16:creationId xmlns:a16="http://schemas.microsoft.com/office/drawing/2014/main" id="{00000000-0008-0000-0900-000026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575" name="Text Box 6">
          <a:extLst>
            <a:ext uri="{FF2B5EF4-FFF2-40B4-BE49-F238E27FC236}">
              <a16:creationId xmlns:a16="http://schemas.microsoft.com/office/drawing/2014/main" id="{00000000-0008-0000-0900-000027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76" name="Text Box 6">
          <a:extLst>
            <a:ext uri="{FF2B5EF4-FFF2-40B4-BE49-F238E27FC236}">
              <a16:creationId xmlns:a16="http://schemas.microsoft.com/office/drawing/2014/main" id="{00000000-0008-0000-0900-000028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77" name="Text Box 6">
          <a:extLst>
            <a:ext uri="{FF2B5EF4-FFF2-40B4-BE49-F238E27FC236}">
              <a16:creationId xmlns:a16="http://schemas.microsoft.com/office/drawing/2014/main" id="{00000000-0008-0000-0900-000029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78" name="Text Box 6">
          <a:extLst>
            <a:ext uri="{FF2B5EF4-FFF2-40B4-BE49-F238E27FC236}">
              <a16:creationId xmlns:a16="http://schemas.microsoft.com/office/drawing/2014/main" id="{00000000-0008-0000-0900-00002A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900-00002B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80" name="Text Box 6">
          <a:extLst>
            <a:ext uri="{FF2B5EF4-FFF2-40B4-BE49-F238E27FC236}">
              <a16:creationId xmlns:a16="http://schemas.microsoft.com/office/drawing/2014/main" id="{00000000-0008-0000-0900-00002C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81" name="Text Box 6">
          <a:extLst>
            <a:ext uri="{FF2B5EF4-FFF2-40B4-BE49-F238E27FC236}">
              <a16:creationId xmlns:a16="http://schemas.microsoft.com/office/drawing/2014/main" id="{00000000-0008-0000-0900-00002D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82" name="Text Box 6">
          <a:extLst>
            <a:ext uri="{FF2B5EF4-FFF2-40B4-BE49-F238E27FC236}">
              <a16:creationId xmlns:a16="http://schemas.microsoft.com/office/drawing/2014/main" id="{00000000-0008-0000-0900-00002E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00000000-0008-0000-0900-00002F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84" name="Text Box 6">
          <a:extLst>
            <a:ext uri="{FF2B5EF4-FFF2-40B4-BE49-F238E27FC236}">
              <a16:creationId xmlns:a16="http://schemas.microsoft.com/office/drawing/2014/main" id="{00000000-0008-0000-0900-000030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85" name="Text Box 6">
          <a:extLst>
            <a:ext uri="{FF2B5EF4-FFF2-40B4-BE49-F238E27FC236}">
              <a16:creationId xmlns:a16="http://schemas.microsoft.com/office/drawing/2014/main" id="{00000000-0008-0000-0900-000031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86" name="Text Box 6">
          <a:extLst>
            <a:ext uri="{FF2B5EF4-FFF2-40B4-BE49-F238E27FC236}">
              <a16:creationId xmlns:a16="http://schemas.microsoft.com/office/drawing/2014/main" id="{00000000-0008-0000-0900-000032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587" name="Text Box 6">
          <a:extLst>
            <a:ext uri="{FF2B5EF4-FFF2-40B4-BE49-F238E27FC236}">
              <a16:creationId xmlns:a16="http://schemas.microsoft.com/office/drawing/2014/main" id="{00000000-0008-0000-0900-000033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88" name="Text Box 6">
          <a:extLst>
            <a:ext uri="{FF2B5EF4-FFF2-40B4-BE49-F238E27FC236}">
              <a16:creationId xmlns:a16="http://schemas.microsoft.com/office/drawing/2014/main" id="{00000000-0008-0000-0900-000034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00000000-0008-0000-0900-000035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90" name="Text Box 6">
          <a:extLst>
            <a:ext uri="{FF2B5EF4-FFF2-40B4-BE49-F238E27FC236}">
              <a16:creationId xmlns:a16="http://schemas.microsoft.com/office/drawing/2014/main" id="{00000000-0008-0000-0900-000036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900-000037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92" name="Text Box 6">
          <a:extLst>
            <a:ext uri="{FF2B5EF4-FFF2-40B4-BE49-F238E27FC236}">
              <a16:creationId xmlns:a16="http://schemas.microsoft.com/office/drawing/2014/main" id="{00000000-0008-0000-0900-000038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93" name="Text Box 6">
          <a:extLst>
            <a:ext uri="{FF2B5EF4-FFF2-40B4-BE49-F238E27FC236}">
              <a16:creationId xmlns:a16="http://schemas.microsoft.com/office/drawing/2014/main" id="{00000000-0008-0000-0900-000039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94" name="Text Box 6">
          <a:extLst>
            <a:ext uri="{FF2B5EF4-FFF2-40B4-BE49-F238E27FC236}">
              <a16:creationId xmlns:a16="http://schemas.microsoft.com/office/drawing/2014/main" id="{00000000-0008-0000-0900-00003A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595" name="Text Box 6">
          <a:extLst>
            <a:ext uri="{FF2B5EF4-FFF2-40B4-BE49-F238E27FC236}">
              <a16:creationId xmlns:a16="http://schemas.microsoft.com/office/drawing/2014/main" id="{00000000-0008-0000-0900-00003B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96" name="Text Box 6">
          <a:extLst>
            <a:ext uri="{FF2B5EF4-FFF2-40B4-BE49-F238E27FC236}">
              <a16:creationId xmlns:a16="http://schemas.microsoft.com/office/drawing/2014/main" id="{00000000-0008-0000-0900-00003C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900-00003D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98" name="Text Box 6">
          <a:extLst>
            <a:ext uri="{FF2B5EF4-FFF2-40B4-BE49-F238E27FC236}">
              <a16:creationId xmlns:a16="http://schemas.microsoft.com/office/drawing/2014/main" id="{00000000-0008-0000-0900-00003E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id="{00000000-0008-0000-0900-00003F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00000000-0008-0000-0900-000040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id="{00000000-0008-0000-0900-000041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02" name="Text Box 6">
          <a:extLst>
            <a:ext uri="{FF2B5EF4-FFF2-40B4-BE49-F238E27FC236}">
              <a16:creationId xmlns:a16="http://schemas.microsoft.com/office/drawing/2014/main" id="{00000000-0008-0000-0900-000042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03" name="Text Box 6">
          <a:extLst>
            <a:ext uri="{FF2B5EF4-FFF2-40B4-BE49-F238E27FC236}">
              <a16:creationId xmlns:a16="http://schemas.microsoft.com/office/drawing/2014/main" id="{00000000-0008-0000-0900-000043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04" name="Text Box 6">
          <a:extLst>
            <a:ext uri="{FF2B5EF4-FFF2-40B4-BE49-F238E27FC236}">
              <a16:creationId xmlns:a16="http://schemas.microsoft.com/office/drawing/2014/main" id="{00000000-0008-0000-0900-000044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00000000-0008-0000-0900-000045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00000000-0008-0000-0900-000046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id="{00000000-0008-0000-0900-000047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08" name="Text Box 6">
          <a:extLst>
            <a:ext uri="{FF2B5EF4-FFF2-40B4-BE49-F238E27FC236}">
              <a16:creationId xmlns:a16="http://schemas.microsoft.com/office/drawing/2014/main" id="{00000000-0008-0000-0900-000048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900-000049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10" name="Text Box 6">
          <a:extLst>
            <a:ext uri="{FF2B5EF4-FFF2-40B4-BE49-F238E27FC236}">
              <a16:creationId xmlns:a16="http://schemas.microsoft.com/office/drawing/2014/main" id="{00000000-0008-0000-0900-00004A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11" name="Text Box 6">
          <a:extLst>
            <a:ext uri="{FF2B5EF4-FFF2-40B4-BE49-F238E27FC236}">
              <a16:creationId xmlns:a16="http://schemas.microsoft.com/office/drawing/2014/main" id="{00000000-0008-0000-0900-00004B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00000000-0008-0000-0900-00004C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13" name="Text Box 6">
          <a:extLst>
            <a:ext uri="{FF2B5EF4-FFF2-40B4-BE49-F238E27FC236}">
              <a16:creationId xmlns:a16="http://schemas.microsoft.com/office/drawing/2014/main" id="{00000000-0008-0000-0900-00004D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14" name="Text Box 6">
          <a:extLst>
            <a:ext uri="{FF2B5EF4-FFF2-40B4-BE49-F238E27FC236}">
              <a16:creationId xmlns:a16="http://schemas.microsoft.com/office/drawing/2014/main" id="{00000000-0008-0000-0900-00004E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15" name="Text Box 6">
          <a:extLst>
            <a:ext uri="{FF2B5EF4-FFF2-40B4-BE49-F238E27FC236}">
              <a16:creationId xmlns:a16="http://schemas.microsoft.com/office/drawing/2014/main" id="{00000000-0008-0000-0900-00004F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16" name="Text Box 6">
          <a:extLst>
            <a:ext uri="{FF2B5EF4-FFF2-40B4-BE49-F238E27FC236}">
              <a16:creationId xmlns:a16="http://schemas.microsoft.com/office/drawing/2014/main" id="{00000000-0008-0000-0900-000050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17" name="Text Box 6">
          <a:extLst>
            <a:ext uri="{FF2B5EF4-FFF2-40B4-BE49-F238E27FC236}">
              <a16:creationId xmlns:a16="http://schemas.microsoft.com/office/drawing/2014/main" id="{00000000-0008-0000-0900-000051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900-000052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19" name="Text Box 6">
          <a:extLst>
            <a:ext uri="{FF2B5EF4-FFF2-40B4-BE49-F238E27FC236}">
              <a16:creationId xmlns:a16="http://schemas.microsoft.com/office/drawing/2014/main" id="{00000000-0008-0000-0900-000053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20" name="Text Box 6">
          <a:extLst>
            <a:ext uri="{FF2B5EF4-FFF2-40B4-BE49-F238E27FC236}">
              <a16:creationId xmlns:a16="http://schemas.microsoft.com/office/drawing/2014/main" id="{00000000-0008-0000-0900-000054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id="{00000000-0008-0000-0900-000055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22" name="Text Box 6">
          <a:extLst>
            <a:ext uri="{FF2B5EF4-FFF2-40B4-BE49-F238E27FC236}">
              <a16:creationId xmlns:a16="http://schemas.microsoft.com/office/drawing/2014/main" id="{00000000-0008-0000-0900-000056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23" name="Text Box 6">
          <a:extLst>
            <a:ext uri="{FF2B5EF4-FFF2-40B4-BE49-F238E27FC236}">
              <a16:creationId xmlns:a16="http://schemas.microsoft.com/office/drawing/2014/main" id="{00000000-0008-0000-0900-000057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24" name="Text Box 6">
          <a:extLst>
            <a:ext uri="{FF2B5EF4-FFF2-40B4-BE49-F238E27FC236}">
              <a16:creationId xmlns:a16="http://schemas.microsoft.com/office/drawing/2014/main" id="{00000000-0008-0000-0900-000058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25" name="Text Box 6">
          <a:extLst>
            <a:ext uri="{FF2B5EF4-FFF2-40B4-BE49-F238E27FC236}">
              <a16:creationId xmlns:a16="http://schemas.microsoft.com/office/drawing/2014/main" id="{00000000-0008-0000-0900-000059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26" name="Text Box 6">
          <a:extLst>
            <a:ext uri="{FF2B5EF4-FFF2-40B4-BE49-F238E27FC236}">
              <a16:creationId xmlns:a16="http://schemas.microsoft.com/office/drawing/2014/main" id="{00000000-0008-0000-0900-00005A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00000000-0008-0000-0900-00005B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28" name="Text Box 6">
          <a:extLst>
            <a:ext uri="{FF2B5EF4-FFF2-40B4-BE49-F238E27FC236}">
              <a16:creationId xmlns:a16="http://schemas.microsoft.com/office/drawing/2014/main" id="{00000000-0008-0000-0900-00005C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id="{00000000-0008-0000-0900-00005D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30" name="Text Box 6">
          <a:extLst>
            <a:ext uri="{FF2B5EF4-FFF2-40B4-BE49-F238E27FC236}">
              <a16:creationId xmlns:a16="http://schemas.microsoft.com/office/drawing/2014/main" id="{00000000-0008-0000-0900-00005E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31" name="Text Box 6">
          <a:extLst>
            <a:ext uri="{FF2B5EF4-FFF2-40B4-BE49-F238E27FC236}">
              <a16:creationId xmlns:a16="http://schemas.microsoft.com/office/drawing/2014/main" id="{00000000-0008-0000-0900-00005F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632" name="Text Box 6">
          <a:extLst>
            <a:ext uri="{FF2B5EF4-FFF2-40B4-BE49-F238E27FC236}">
              <a16:creationId xmlns:a16="http://schemas.microsoft.com/office/drawing/2014/main" id="{00000000-0008-0000-0900-000060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633" name="Text Box 6">
          <a:extLst>
            <a:ext uri="{FF2B5EF4-FFF2-40B4-BE49-F238E27FC236}">
              <a16:creationId xmlns:a16="http://schemas.microsoft.com/office/drawing/2014/main" id="{00000000-0008-0000-0900-000061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634" name="Text Box 6">
          <a:extLst>
            <a:ext uri="{FF2B5EF4-FFF2-40B4-BE49-F238E27FC236}">
              <a16:creationId xmlns:a16="http://schemas.microsoft.com/office/drawing/2014/main" id="{00000000-0008-0000-0900-000062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714375</xdr:colOff>
      <xdr:row>28</xdr:row>
      <xdr:rowOff>0</xdr:rowOff>
    </xdr:from>
    <xdr:ext cx="104775" cy="238125"/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00000000-0008-0000-0900-000063060000}"/>
            </a:ext>
          </a:extLst>
        </xdr:cNvPr>
        <xdr:cNvSpPr txBox="1">
          <a:spLocks noChangeArrowheads="1"/>
        </xdr:cNvSpPr>
      </xdr:nvSpPr>
      <xdr:spPr bwMode="auto">
        <a:xfrm>
          <a:off x="18458089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900-000064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637" name="Text Box 6">
          <a:extLst>
            <a:ext uri="{FF2B5EF4-FFF2-40B4-BE49-F238E27FC236}">
              <a16:creationId xmlns:a16="http://schemas.microsoft.com/office/drawing/2014/main" id="{00000000-0008-0000-0900-000065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638" name="Text Box 6">
          <a:extLst>
            <a:ext uri="{FF2B5EF4-FFF2-40B4-BE49-F238E27FC236}">
              <a16:creationId xmlns:a16="http://schemas.microsoft.com/office/drawing/2014/main" id="{00000000-0008-0000-0900-000066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38125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00000000-0008-0000-0900-000067060000}"/>
            </a:ext>
          </a:extLst>
        </xdr:cNvPr>
        <xdr:cNvSpPr txBox="1">
          <a:spLocks noChangeArrowheads="1"/>
        </xdr:cNvSpPr>
      </xdr:nvSpPr>
      <xdr:spPr bwMode="auto">
        <a:xfrm>
          <a:off x="6770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0" name="Text Box 6">
          <a:extLst>
            <a:ext uri="{FF2B5EF4-FFF2-40B4-BE49-F238E27FC236}">
              <a16:creationId xmlns:a16="http://schemas.microsoft.com/office/drawing/2014/main" id="{00000000-0008-0000-0900-000068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1" name="Text Box 6">
          <a:extLst>
            <a:ext uri="{FF2B5EF4-FFF2-40B4-BE49-F238E27FC236}">
              <a16:creationId xmlns:a16="http://schemas.microsoft.com/office/drawing/2014/main" id="{00000000-0008-0000-0900-000069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900-00006A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3" name="Text Box 6">
          <a:extLst>
            <a:ext uri="{FF2B5EF4-FFF2-40B4-BE49-F238E27FC236}">
              <a16:creationId xmlns:a16="http://schemas.microsoft.com/office/drawing/2014/main" id="{00000000-0008-0000-0900-00006B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4" name="Text Box 6">
          <a:extLst>
            <a:ext uri="{FF2B5EF4-FFF2-40B4-BE49-F238E27FC236}">
              <a16:creationId xmlns:a16="http://schemas.microsoft.com/office/drawing/2014/main" id="{00000000-0008-0000-0900-00006C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900-00006D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6" name="Text Box 6">
          <a:extLst>
            <a:ext uri="{FF2B5EF4-FFF2-40B4-BE49-F238E27FC236}">
              <a16:creationId xmlns:a16="http://schemas.microsoft.com/office/drawing/2014/main" id="{00000000-0008-0000-0900-00006E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id="{00000000-0008-0000-0900-00006F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48" name="Text Box 6">
          <a:extLst>
            <a:ext uri="{FF2B5EF4-FFF2-40B4-BE49-F238E27FC236}">
              <a16:creationId xmlns:a16="http://schemas.microsoft.com/office/drawing/2014/main" id="{00000000-0008-0000-0900-000070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00000000-0008-0000-0900-000071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0" name="Text Box 6">
          <a:extLst>
            <a:ext uri="{FF2B5EF4-FFF2-40B4-BE49-F238E27FC236}">
              <a16:creationId xmlns:a16="http://schemas.microsoft.com/office/drawing/2014/main" id="{00000000-0008-0000-0900-000072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1" name="Text Box 6">
          <a:extLst>
            <a:ext uri="{FF2B5EF4-FFF2-40B4-BE49-F238E27FC236}">
              <a16:creationId xmlns:a16="http://schemas.microsoft.com/office/drawing/2014/main" id="{00000000-0008-0000-0900-000073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2" name="Text Box 6">
          <a:extLst>
            <a:ext uri="{FF2B5EF4-FFF2-40B4-BE49-F238E27FC236}">
              <a16:creationId xmlns:a16="http://schemas.microsoft.com/office/drawing/2014/main" id="{00000000-0008-0000-0900-000074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3" name="Text Box 6">
          <a:extLst>
            <a:ext uri="{FF2B5EF4-FFF2-40B4-BE49-F238E27FC236}">
              <a16:creationId xmlns:a16="http://schemas.microsoft.com/office/drawing/2014/main" id="{00000000-0008-0000-0900-000075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4" name="Text Box 6">
          <a:extLst>
            <a:ext uri="{FF2B5EF4-FFF2-40B4-BE49-F238E27FC236}">
              <a16:creationId xmlns:a16="http://schemas.microsoft.com/office/drawing/2014/main" id="{00000000-0008-0000-0900-000076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655" name="Text Box 6">
          <a:extLst>
            <a:ext uri="{FF2B5EF4-FFF2-40B4-BE49-F238E27FC236}">
              <a16:creationId xmlns:a16="http://schemas.microsoft.com/office/drawing/2014/main" id="{00000000-0008-0000-0900-000077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56" name="Text Box 6">
          <a:extLst>
            <a:ext uri="{FF2B5EF4-FFF2-40B4-BE49-F238E27FC236}">
              <a16:creationId xmlns:a16="http://schemas.microsoft.com/office/drawing/2014/main" id="{00000000-0008-0000-0900-000078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57" name="Text Box 6">
          <a:extLst>
            <a:ext uri="{FF2B5EF4-FFF2-40B4-BE49-F238E27FC236}">
              <a16:creationId xmlns:a16="http://schemas.microsoft.com/office/drawing/2014/main" id="{00000000-0008-0000-0900-000079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id="{00000000-0008-0000-0900-00007A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59" name="Text Box 6">
          <a:extLst>
            <a:ext uri="{FF2B5EF4-FFF2-40B4-BE49-F238E27FC236}">
              <a16:creationId xmlns:a16="http://schemas.microsoft.com/office/drawing/2014/main" id="{00000000-0008-0000-0900-00007B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900-00007C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61" name="Text Box 6">
          <a:extLst>
            <a:ext uri="{FF2B5EF4-FFF2-40B4-BE49-F238E27FC236}">
              <a16:creationId xmlns:a16="http://schemas.microsoft.com/office/drawing/2014/main" id="{00000000-0008-0000-0900-00007D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62" name="Text Box 6">
          <a:extLst>
            <a:ext uri="{FF2B5EF4-FFF2-40B4-BE49-F238E27FC236}">
              <a16:creationId xmlns:a16="http://schemas.microsoft.com/office/drawing/2014/main" id="{00000000-0008-0000-0900-00007E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900-00007F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4" name="Text Box 6">
          <a:extLst>
            <a:ext uri="{FF2B5EF4-FFF2-40B4-BE49-F238E27FC236}">
              <a16:creationId xmlns:a16="http://schemas.microsoft.com/office/drawing/2014/main" id="{00000000-0008-0000-0900-000080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00000000-0008-0000-0900-000081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6" name="Text Box 6">
          <a:extLst>
            <a:ext uri="{FF2B5EF4-FFF2-40B4-BE49-F238E27FC236}">
              <a16:creationId xmlns:a16="http://schemas.microsoft.com/office/drawing/2014/main" id="{00000000-0008-0000-0900-000082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7" name="Text Box 6">
          <a:extLst>
            <a:ext uri="{FF2B5EF4-FFF2-40B4-BE49-F238E27FC236}">
              <a16:creationId xmlns:a16="http://schemas.microsoft.com/office/drawing/2014/main" id="{00000000-0008-0000-0900-000083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8" name="Text Box 6">
          <a:extLst>
            <a:ext uri="{FF2B5EF4-FFF2-40B4-BE49-F238E27FC236}">
              <a16:creationId xmlns:a16="http://schemas.microsoft.com/office/drawing/2014/main" id="{00000000-0008-0000-0900-000084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900-000085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70" name="Text Box 6">
          <a:extLst>
            <a:ext uri="{FF2B5EF4-FFF2-40B4-BE49-F238E27FC236}">
              <a16:creationId xmlns:a16="http://schemas.microsoft.com/office/drawing/2014/main" id="{00000000-0008-0000-0900-000086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671" name="Text Box 6">
          <a:extLst>
            <a:ext uri="{FF2B5EF4-FFF2-40B4-BE49-F238E27FC236}">
              <a16:creationId xmlns:a16="http://schemas.microsoft.com/office/drawing/2014/main" id="{00000000-0008-0000-0900-000087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900-000088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3" name="Text Box 6">
          <a:extLst>
            <a:ext uri="{FF2B5EF4-FFF2-40B4-BE49-F238E27FC236}">
              <a16:creationId xmlns:a16="http://schemas.microsoft.com/office/drawing/2014/main" id="{00000000-0008-0000-0900-000089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00000000-0008-0000-0900-00008A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5" name="Text Box 6">
          <a:extLst>
            <a:ext uri="{FF2B5EF4-FFF2-40B4-BE49-F238E27FC236}">
              <a16:creationId xmlns:a16="http://schemas.microsoft.com/office/drawing/2014/main" id="{00000000-0008-0000-0900-00008B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6" name="Text Box 6">
          <a:extLst>
            <a:ext uri="{FF2B5EF4-FFF2-40B4-BE49-F238E27FC236}">
              <a16:creationId xmlns:a16="http://schemas.microsoft.com/office/drawing/2014/main" id="{00000000-0008-0000-0900-00008C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7" name="Text Box 6">
          <a:extLst>
            <a:ext uri="{FF2B5EF4-FFF2-40B4-BE49-F238E27FC236}">
              <a16:creationId xmlns:a16="http://schemas.microsoft.com/office/drawing/2014/main" id="{00000000-0008-0000-0900-00008D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8" name="Text Box 6">
          <a:extLst>
            <a:ext uri="{FF2B5EF4-FFF2-40B4-BE49-F238E27FC236}">
              <a16:creationId xmlns:a16="http://schemas.microsoft.com/office/drawing/2014/main" id="{00000000-0008-0000-0900-00008E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id="{00000000-0008-0000-0900-00008F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0" name="Text Box 6">
          <a:extLst>
            <a:ext uri="{FF2B5EF4-FFF2-40B4-BE49-F238E27FC236}">
              <a16:creationId xmlns:a16="http://schemas.microsoft.com/office/drawing/2014/main" id="{00000000-0008-0000-0900-000090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1" name="Text Box 6">
          <a:extLst>
            <a:ext uri="{FF2B5EF4-FFF2-40B4-BE49-F238E27FC236}">
              <a16:creationId xmlns:a16="http://schemas.microsoft.com/office/drawing/2014/main" id="{00000000-0008-0000-0900-000091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2" name="Text Box 6">
          <a:extLst>
            <a:ext uri="{FF2B5EF4-FFF2-40B4-BE49-F238E27FC236}">
              <a16:creationId xmlns:a16="http://schemas.microsoft.com/office/drawing/2014/main" id="{00000000-0008-0000-0900-000092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3" name="Text Box 6">
          <a:extLst>
            <a:ext uri="{FF2B5EF4-FFF2-40B4-BE49-F238E27FC236}">
              <a16:creationId xmlns:a16="http://schemas.microsoft.com/office/drawing/2014/main" id="{00000000-0008-0000-0900-000093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00000000-0008-0000-0900-000094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5" name="Text Box 6">
          <a:extLst>
            <a:ext uri="{FF2B5EF4-FFF2-40B4-BE49-F238E27FC236}">
              <a16:creationId xmlns:a16="http://schemas.microsoft.com/office/drawing/2014/main" id="{00000000-0008-0000-0900-000095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6" name="Text Box 6">
          <a:extLst>
            <a:ext uri="{FF2B5EF4-FFF2-40B4-BE49-F238E27FC236}">
              <a16:creationId xmlns:a16="http://schemas.microsoft.com/office/drawing/2014/main" id="{00000000-0008-0000-0900-000096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900-000097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88" name="Text Box 6">
          <a:extLst>
            <a:ext uri="{FF2B5EF4-FFF2-40B4-BE49-F238E27FC236}">
              <a16:creationId xmlns:a16="http://schemas.microsoft.com/office/drawing/2014/main" id="{00000000-0008-0000-0900-000098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89" name="Text Box 6">
          <a:extLst>
            <a:ext uri="{FF2B5EF4-FFF2-40B4-BE49-F238E27FC236}">
              <a16:creationId xmlns:a16="http://schemas.microsoft.com/office/drawing/2014/main" id="{00000000-0008-0000-0900-000099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900-00009A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1" name="Text Box 6">
          <a:extLst>
            <a:ext uri="{FF2B5EF4-FFF2-40B4-BE49-F238E27FC236}">
              <a16:creationId xmlns:a16="http://schemas.microsoft.com/office/drawing/2014/main" id="{00000000-0008-0000-0900-00009B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2" name="Text Box 6">
          <a:extLst>
            <a:ext uri="{FF2B5EF4-FFF2-40B4-BE49-F238E27FC236}">
              <a16:creationId xmlns:a16="http://schemas.microsoft.com/office/drawing/2014/main" id="{00000000-0008-0000-0900-00009C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3" name="Text Box 6">
          <a:extLst>
            <a:ext uri="{FF2B5EF4-FFF2-40B4-BE49-F238E27FC236}">
              <a16:creationId xmlns:a16="http://schemas.microsoft.com/office/drawing/2014/main" id="{00000000-0008-0000-0900-00009D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00000000-0008-0000-0900-00009E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695" name="Text Box 6">
          <a:extLst>
            <a:ext uri="{FF2B5EF4-FFF2-40B4-BE49-F238E27FC236}">
              <a16:creationId xmlns:a16="http://schemas.microsoft.com/office/drawing/2014/main" id="{00000000-0008-0000-0900-00009F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900-0000A0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97" name="Text Box 6">
          <a:extLst>
            <a:ext uri="{FF2B5EF4-FFF2-40B4-BE49-F238E27FC236}">
              <a16:creationId xmlns:a16="http://schemas.microsoft.com/office/drawing/2014/main" id="{00000000-0008-0000-0900-0000A1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98" name="Text Box 6">
          <a:extLst>
            <a:ext uri="{FF2B5EF4-FFF2-40B4-BE49-F238E27FC236}">
              <a16:creationId xmlns:a16="http://schemas.microsoft.com/office/drawing/2014/main" id="{00000000-0008-0000-0900-0000A2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00000000-0008-0000-0900-0000A3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00" name="Text Box 6">
          <a:extLst>
            <a:ext uri="{FF2B5EF4-FFF2-40B4-BE49-F238E27FC236}">
              <a16:creationId xmlns:a16="http://schemas.microsoft.com/office/drawing/2014/main" id="{00000000-0008-0000-0900-0000A4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01" name="Text Box 6">
          <a:extLst>
            <a:ext uri="{FF2B5EF4-FFF2-40B4-BE49-F238E27FC236}">
              <a16:creationId xmlns:a16="http://schemas.microsoft.com/office/drawing/2014/main" id="{00000000-0008-0000-0900-0000A5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02" name="Text Box 6">
          <a:extLst>
            <a:ext uri="{FF2B5EF4-FFF2-40B4-BE49-F238E27FC236}">
              <a16:creationId xmlns:a16="http://schemas.microsoft.com/office/drawing/2014/main" id="{00000000-0008-0000-0900-0000A6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03" name="Text Box 6">
          <a:extLst>
            <a:ext uri="{FF2B5EF4-FFF2-40B4-BE49-F238E27FC236}">
              <a16:creationId xmlns:a16="http://schemas.microsoft.com/office/drawing/2014/main" id="{00000000-0008-0000-0900-0000A7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00000000-0008-0000-0900-0000A8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5" name="Text Box 6">
          <a:extLst>
            <a:ext uri="{FF2B5EF4-FFF2-40B4-BE49-F238E27FC236}">
              <a16:creationId xmlns:a16="http://schemas.microsoft.com/office/drawing/2014/main" id="{00000000-0008-0000-0900-0000A9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6" name="Text Box 6">
          <a:extLst>
            <a:ext uri="{FF2B5EF4-FFF2-40B4-BE49-F238E27FC236}">
              <a16:creationId xmlns:a16="http://schemas.microsoft.com/office/drawing/2014/main" id="{00000000-0008-0000-0900-0000AA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7" name="Text Box 6">
          <a:extLst>
            <a:ext uri="{FF2B5EF4-FFF2-40B4-BE49-F238E27FC236}">
              <a16:creationId xmlns:a16="http://schemas.microsoft.com/office/drawing/2014/main" id="{00000000-0008-0000-0900-0000AB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8" name="Text Box 6">
          <a:extLst>
            <a:ext uri="{FF2B5EF4-FFF2-40B4-BE49-F238E27FC236}">
              <a16:creationId xmlns:a16="http://schemas.microsoft.com/office/drawing/2014/main" id="{00000000-0008-0000-0900-0000AC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00000000-0008-0000-0900-0000AD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10" name="Text Box 6">
          <a:extLst>
            <a:ext uri="{FF2B5EF4-FFF2-40B4-BE49-F238E27FC236}">
              <a16:creationId xmlns:a16="http://schemas.microsoft.com/office/drawing/2014/main" id="{00000000-0008-0000-0900-0000AE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11" name="Text Box 6">
          <a:extLst>
            <a:ext uri="{FF2B5EF4-FFF2-40B4-BE49-F238E27FC236}">
              <a16:creationId xmlns:a16="http://schemas.microsoft.com/office/drawing/2014/main" id="{00000000-0008-0000-0900-0000AF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2" name="Text Box 6">
          <a:extLst>
            <a:ext uri="{FF2B5EF4-FFF2-40B4-BE49-F238E27FC236}">
              <a16:creationId xmlns:a16="http://schemas.microsoft.com/office/drawing/2014/main" id="{00000000-0008-0000-0900-0000B0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3" name="Text Box 6">
          <a:extLst>
            <a:ext uri="{FF2B5EF4-FFF2-40B4-BE49-F238E27FC236}">
              <a16:creationId xmlns:a16="http://schemas.microsoft.com/office/drawing/2014/main" id="{00000000-0008-0000-0900-0000B1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900-0000B2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5" name="Text Box 6">
          <a:extLst>
            <a:ext uri="{FF2B5EF4-FFF2-40B4-BE49-F238E27FC236}">
              <a16:creationId xmlns:a16="http://schemas.microsoft.com/office/drawing/2014/main" id="{00000000-0008-0000-0900-0000B3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6" name="Text Box 6">
          <a:extLst>
            <a:ext uri="{FF2B5EF4-FFF2-40B4-BE49-F238E27FC236}">
              <a16:creationId xmlns:a16="http://schemas.microsoft.com/office/drawing/2014/main" id="{00000000-0008-0000-0900-0000B4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900-0000B5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8" name="Text Box 6">
          <a:extLst>
            <a:ext uri="{FF2B5EF4-FFF2-40B4-BE49-F238E27FC236}">
              <a16:creationId xmlns:a16="http://schemas.microsoft.com/office/drawing/2014/main" id="{00000000-0008-0000-0900-0000B6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104775" cy="238125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id="{00000000-0008-0000-0900-0000B7060000}"/>
            </a:ext>
          </a:extLst>
        </xdr:cNvPr>
        <xdr:cNvSpPr txBox="1">
          <a:spLocks noChangeArrowheads="1"/>
        </xdr:cNvSpPr>
      </xdr:nvSpPr>
      <xdr:spPr bwMode="auto">
        <a:xfrm>
          <a:off x="8599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0" name="Text Box 6">
          <a:extLst>
            <a:ext uri="{FF2B5EF4-FFF2-40B4-BE49-F238E27FC236}">
              <a16:creationId xmlns:a16="http://schemas.microsoft.com/office/drawing/2014/main" id="{00000000-0008-0000-0900-0000B8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1" name="Text Box 6">
          <a:extLst>
            <a:ext uri="{FF2B5EF4-FFF2-40B4-BE49-F238E27FC236}">
              <a16:creationId xmlns:a16="http://schemas.microsoft.com/office/drawing/2014/main" id="{00000000-0008-0000-0900-0000B9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2" name="Text Box 6">
          <a:extLst>
            <a:ext uri="{FF2B5EF4-FFF2-40B4-BE49-F238E27FC236}">
              <a16:creationId xmlns:a16="http://schemas.microsoft.com/office/drawing/2014/main" id="{00000000-0008-0000-0900-0000BA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3" name="Text Box 6">
          <a:extLst>
            <a:ext uri="{FF2B5EF4-FFF2-40B4-BE49-F238E27FC236}">
              <a16:creationId xmlns:a16="http://schemas.microsoft.com/office/drawing/2014/main" id="{00000000-0008-0000-0900-0000BB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00000000-0008-0000-0900-0000BC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5" name="Text Box 6">
          <a:extLst>
            <a:ext uri="{FF2B5EF4-FFF2-40B4-BE49-F238E27FC236}">
              <a16:creationId xmlns:a16="http://schemas.microsoft.com/office/drawing/2014/main" id="{00000000-0008-0000-0900-0000BD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6" name="Text Box 6">
          <a:extLst>
            <a:ext uri="{FF2B5EF4-FFF2-40B4-BE49-F238E27FC236}">
              <a16:creationId xmlns:a16="http://schemas.microsoft.com/office/drawing/2014/main" id="{00000000-0008-0000-0900-0000BE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104775" cy="238125"/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00000000-0008-0000-0900-0000BF060000}"/>
            </a:ext>
          </a:extLst>
        </xdr:cNvPr>
        <xdr:cNvSpPr txBox="1">
          <a:spLocks noChangeArrowheads="1"/>
        </xdr:cNvSpPr>
      </xdr:nvSpPr>
      <xdr:spPr bwMode="auto">
        <a:xfrm>
          <a:off x="10428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28" name="Text Box 6">
          <a:extLst>
            <a:ext uri="{FF2B5EF4-FFF2-40B4-BE49-F238E27FC236}">
              <a16:creationId xmlns:a16="http://schemas.microsoft.com/office/drawing/2014/main" id="{00000000-0008-0000-0900-0000C0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29" name="Text Box 6">
          <a:extLst>
            <a:ext uri="{FF2B5EF4-FFF2-40B4-BE49-F238E27FC236}">
              <a16:creationId xmlns:a16="http://schemas.microsoft.com/office/drawing/2014/main" id="{00000000-0008-0000-0900-0000C1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0" name="Text Box 6">
          <a:extLst>
            <a:ext uri="{FF2B5EF4-FFF2-40B4-BE49-F238E27FC236}">
              <a16:creationId xmlns:a16="http://schemas.microsoft.com/office/drawing/2014/main" id="{00000000-0008-0000-0900-0000C2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1" name="Text Box 6">
          <a:extLst>
            <a:ext uri="{FF2B5EF4-FFF2-40B4-BE49-F238E27FC236}">
              <a16:creationId xmlns:a16="http://schemas.microsoft.com/office/drawing/2014/main" id="{00000000-0008-0000-0900-0000C3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900-0000C4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3" name="Text Box 6">
          <a:extLst>
            <a:ext uri="{FF2B5EF4-FFF2-40B4-BE49-F238E27FC236}">
              <a16:creationId xmlns:a16="http://schemas.microsoft.com/office/drawing/2014/main" id="{00000000-0008-0000-0900-0000C5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900-0000C6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04775" cy="238125"/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900-0000C7060000}"/>
            </a:ext>
          </a:extLst>
        </xdr:cNvPr>
        <xdr:cNvSpPr txBox="1">
          <a:spLocks noChangeArrowheads="1"/>
        </xdr:cNvSpPr>
      </xdr:nvSpPr>
      <xdr:spPr bwMode="auto">
        <a:xfrm>
          <a:off x="12257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36" name="Text Box 6">
          <a:extLst>
            <a:ext uri="{FF2B5EF4-FFF2-40B4-BE49-F238E27FC236}">
              <a16:creationId xmlns:a16="http://schemas.microsoft.com/office/drawing/2014/main" id="{00000000-0008-0000-0900-0000C8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37" name="Text Box 6">
          <a:extLst>
            <a:ext uri="{FF2B5EF4-FFF2-40B4-BE49-F238E27FC236}">
              <a16:creationId xmlns:a16="http://schemas.microsoft.com/office/drawing/2014/main" id="{00000000-0008-0000-0900-0000C9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38" name="Text Box 6">
          <a:extLst>
            <a:ext uri="{FF2B5EF4-FFF2-40B4-BE49-F238E27FC236}">
              <a16:creationId xmlns:a16="http://schemas.microsoft.com/office/drawing/2014/main" id="{00000000-0008-0000-0900-0000CA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00000000-0008-0000-0900-0000CB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40" name="Text Box 6">
          <a:extLst>
            <a:ext uri="{FF2B5EF4-FFF2-40B4-BE49-F238E27FC236}">
              <a16:creationId xmlns:a16="http://schemas.microsoft.com/office/drawing/2014/main" id="{00000000-0008-0000-0900-0000CC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900-0000CD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42" name="Text Box 6">
          <a:extLst>
            <a:ext uri="{FF2B5EF4-FFF2-40B4-BE49-F238E27FC236}">
              <a16:creationId xmlns:a16="http://schemas.microsoft.com/office/drawing/2014/main" id="{00000000-0008-0000-0900-0000CE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28</xdr:row>
      <xdr:rowOff>0</xdr:rowOff>
    </xdr:from>
    <xdr:ext cx="104775" cy="238125"/>
    <xdr:sp macro="" textlink="">
      <xdr:nvSpPr>
        <xdr:cNvPr id="1743" name="Text Box 6">
          <a:extLst>
            <a:ext uri="{FF2B5EF4-FFF2-40B4-BE49-F238E27FC236}">
              <a16:creationId xmlns:a16="http://schemas.microsoft.com/office/drawing/2014/main" id="{00000000-0008-0000-0900-0000CF060000}"/>
            </a:ext>
          </a:extLst>
        </xdr:cNvPr>
        <xdr:cNvSpPr txBox="1">
          <a:spLocks noChangeArrowheads="1"/>
        </xdr:cNvSpPr>
      </xdr:nvSpPr>
      <xdr:spPr bwMode="auto">
        <a:xfrm>
          <a:off x="14086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00000000-0008-0000-0900-0000D0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5" name="Text Box 6">
          <a:extLst>
            <a:ext uri="{FF2B5EF4-FFF2-40B4-BE49-F238E27FC236}">
              <a16:creationId xmlns:a16="http://schemas.microsoft.com/office/drawing/2014/main" id="{00000000-0008-0000-0900-0000D1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00000000-0008-0000-0900-0000D2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7" name="Text Box 6">
          <a:extLst>
            <a:ext uri="{FF2B5EF4-FFF2-40B4-BE49-F238E27FC236}">
              <a16:creationId xmlns:a16="http://schemas.microsoft.com/office/drawing/2014/main" id="{00000000-0008-0000-0900-0000D3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00000000-0008-0000-0900-0000D4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00000000-0008-0000-0900-0000D5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50" name="Text Box 6">
          <a:extLst>
            <a:ext uri="{FF2B5EF4-FFF2-40B4-BE49-F238E27FC236}">
              <a16:creationId xmlns:a16="http://schemas.microsoft.com/office/drawing/2014/main" id="{00000000-0008-0000-0900-0000D6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0</xdr:rowOff>
    </xdr:from>
    <xdr:ext cx="104775" cy="238125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id="{00000000-0008-0000-0900-0000D7060000}"/>
            </a:ext>
          </a:extLst>
        </xdr:cNvPr>
        <xdr:cNvSpPr txBox="1">
          <a:spLocks noChangeArrowheads="1"/>
        </xdr:cNvSpPr>
      </xdr:nvSpPr>
      <xdr:spPr bwMode="auto">
        <a:xfrm>
          <a:off x="159149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2" name="Text Box 6">
          <a:extLst>
            <a:ext uri="{FF2B5EF4-FFF2-40B4-BE49-F238E27FC236}">
              <a16:creationId xmlns:a16="http://schemas.microsoft.com/office/drawing/2014/main" id="{00000000-0008-0000-0900-0000D8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3" name="Text Box 6">
          <a:extLst>
            <a:ext uri="{FF2B5EF4-FFF2-40B4-BE49-F238E27FC236}">
              <a16:creationId xmlns:a16="http://schemas.microsoft.com/office/drawing/2014/main" id="{00000000-0008-0000-0900-0000D9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00000000-0008-0000-0900-0000DA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5" name="Text Box 6">
          <a:extLst>
            <a:ext uri="{FF2B5EF4-FFF2-40B4-BE49-F238E27FC236}">
              <a16:creationId xmlns:a16="http://schemas.microsoft.com/office/drawing/2014/main" id="{00000000-0008-0000-0900-0000DB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00000000-0008-0000-0900-0000DC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7" name="Text Box 6">
          <a:extLst>
            <a:ext uri="{FF2B5EF4-FFF2-40B4-BE49-F238E27FC236}">
              <a16:creationId xmlns:a16="http://schemas.microsoft.com/office/drawing/2014/main" id="{00000000-0008-0000-0900-0000DD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8" name="Text Box 6">
          <a:extLst>
            <a:ext uri="{FF2B5EF4-FFF2-40B4-BE49-F238E27FC236}">
              <a16:creationId xmlns:a16="http://schemas.microsoft.com/office/drawing/2014/main" id="{00000000-0008-0000-0900-0000DE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28</xdr:row>
      <xdr:rowOff>0</xdr:rowOff>
    </xdr:from>
    <xdr:ext cx="104775" cy="238125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900-0000DF060000}"/>
            </a:ext>
          </a:extLst>
        </xdr:cNvPr>
        <xdr:cNvSpPr txBox="1">
          <a:spLocks noChangeArrowheads="1"/>
        </xdr:cNvSpPr>
      </xdr:nvSpPr>
      <xdr:spPr bwMode="auto">
        <a:xfrm>
          <a:off x="177437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0" name="Text Box 6">
          <a:extLst>
            <a:ext uri="{FF2B5EF4-FFF2-40B4-BE49-F238E27FC236}">
              <a16:creationId xmlns:a16="http://schemas.microsoft.com/office/drawing/2014/main" id="{00000000-0008-0000-0900-0000E0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1" name="Text Box 6">
          <a:extLst>
            <a:ext uri="{FF2B5EF4-FFF2-40B4-BE49-F238E27FC236}">
              <a16:creationId xmlns:a16="http://schemas.microsoft.com/office/drawing/2014/main" id="{00000000-0008-0000-0900-0000E1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900-0000E2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3" name="Text Box 6">
          <a:extLst>
            <a:ext uri="{FF2B5EF4-FFF2-40B4-BE49-F238E27FC236}">
              <a16:creationId xmlns:a16="http://schemas.microsoft.com/office/drawing/2014/main" id="{00000000-0008-0000-0900-0000E3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4" name="Text Box 6">
          <a:extLst>
            <a:ext uri="{FF2B5EF4-FFF2-40B4-BE49-F238E27FC236}">
              <a16:creationId xmlns:a16="http://schemas.microsoft.com/office/drawing/2014/main" id="{00000000-0008-0000-0900-0000E4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id="{00000000-0008-0000-0900-0000E5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6" name="Text Box 6">
          <a:extLst>
            <a:ext uri="{FF2B5EF4-FFF2-40B4-BE49-F238E27FC236}">
              <a16:creationId xmlns:a16="http://schemas.microsoft.com/office/drawing/2014/main" id="{00000000-0008-0000-0900-0000E6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104775" cy="238125"/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00000000-0008-0000-0900-0000E7060000}"/>
            </a:ext>
          </a:extLst>
        </xdr:cNvPr>
        <xdr:cNvSpPr txBox="1">
          <a:spLocks noChangeArrowheads="1"/>
        </xdr:cNvSpPr>
      </xdr:nvSpPr>
      <xdr:spPr bwMode="auto">
        <a:xfrm>
          <a:off x="195725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900-0000E8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00000000-0008-0000-0900-0000E9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0" name="Text Box 6">
          <a:extLst>
            <a:ext uri="{FF2B5EF4-FFF2-40B4-BE49-F238E27FC236}">
              <a16:creationId xmlns:a16="http://schemas.microsoft.com/office/drawing/2014/main" id="{00000000-0008-0000-0900-0000EA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1" name="Text Box 6">
          <a:extLst>
            <a:ext uri="{FF2B5EF4-FFF2-40B4-BE49-F238E27FC236}">
              <a16:creationId xmlns:a16="http://schemas.microsoft.com/office/drawing/2014/main" id="{00000000-0008-0000-0900-0000EB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2" name="Text Box 6">
          <a:extLst>
            <a:ext uri="{FF2B5EF4-FFF2-40B4-BE49-F238E27FC236}">
              <a16:creationId xmlns:a16="http://schemas.microsoft.com/office/drawing/2014/main" id="{00000000-0008-0000-0900-0000EC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3" name="Text Box 6">
          <a:extLst>
            <a:ext uri="{FF2B5EF4-FFF2-40B4-BE49-F238E27FC236}">
              <a16:creationId xmlns:a16="http://schemas.microsoft.com/office/drawing/2014/main" id="{00000000-0008-0000-0900-0000ED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00000000-0008-0000-0900-0000EE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28</xdr:row>
      <xdr:rowOff>0</xdr:rowOff>
    </xdr:from>
    <xdr:ext cx="104775" cy="238125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id="{00000000-0008-0000-0900-0000EF060000}"/>
            </a:ext>
          </a:extLst>
        </xdr:cNvPr>
        <xdr:cNvSpPr txBox="1">
          <a:spLocks noChangeArrowheads="1"/>
        </xdr:cNvSpPr>
      </xdr:nvSpPr>
      <xdr:spPr bwMode="auto">
        <a:xfrm>
          <a:off x="214013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76" name="Text Box 6">
          <a:extLst>
            <a:ext uri="{FF2B5EF4-FFF2-40B4-BE49-F238E27FC236}">
              <a16:creationId xmlns:a16="http://schemas.microsoft.com/office/drawing/2014/main" id="{00000000-0008-0000-0900-0000F0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77" name="Text Box 6">
          <a:extLst>
            <a:ext uri="{FF2B5EF4-FFF2-40B4-BE49-F238E27FC236}">
              <a16:creationId xmlns:a16="http://schemas.microsoft.com/office/drawing/2014/main" id="{00000000-0008-0000-0900-0000F1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78" name="Text Box 6">
          <a:extLst>
            <a:ext uri="{FF2B5EF4-FFF2-40B4-BE49-F238E27FC236}">
              <a16:creationId xmlns:a16="http://schemas.microsoft.com/office/drawing/2014/main" id="{00000000-0008-0000-0900-0000F2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00000000-0008-0000-0900-0000F3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900-0000F4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81" name="Text Box 6">
          <a:extLst>
            <a:ext uri="{FF2B5EF4-FFF2-40B4-BE49-F238E27FC236}">
              <a16:creationId xmlns:a16="http://schemas.microsoft.com/office/drawing/2014/main" id="{00000000-0008-0000-0900-0000F5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82" name="Text Box 6">
          <a:extLst>
            <a:ext uri="{FF2B5EF4-FFF2-40B4-BE49-F238E27FC236}">
              <a16:creationId xmlns:a16="http://schemas.microsoft.com/office/drawing/2014/main" id="{00000000-0008-0000-0900-0000F6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28</xdr:row>
      <xdr:rowOff>0</xdr:rowOff>
    </xdr:from>
    <xdr:ext cx="104775" cy="238125"/>
    <xdr:sp macro="" textlink="">
      <xdr:nvSpPr>
        <xdr:cNvPr id="1783" name="Text Box 6">
          <a:extLst>
            <a:ext uri="{FF2B5EF4-FFF2-40B4-BE49-F238E27FC236}">
              <a16:creationId xmlns:a16="http://schemas.microsoft.com/office/drawing/2014/main" id="{00000000-0008-0000-0900-0000F7060000}"/>
            </a:ext>
          </a:extLst>
        </xdr:cNvPr>
        <xdr:cNvSpPr txBox="1">
          <a:spLocks noChangeArrowheads="1"/>
        </xdr:cNvSpPr>
      </xdr:nvSpPr>
      <xdr:spPr bwMode="auto">
        <a:xfrm>
          <a:off x="23230114" y="381680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28575</xdr:rowOff>
    </xdr:from>
    <xdr:ext cx="104775" cy="238125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00000000-0008-0000-0900-0000F8060000}"/>
            </a:ext>
          </a:extLst>
        </xdr:cNvPr>
        <xdr:cNvSpPr txBox="1">
          <a:spLocks noChangeArrowheads="1"/>
        </xdr:cNvSpPr>
      </xdr:nvSpPr>
      <xdr:spPr bwMode="auto">
        <a:xfrm>
          <a:off x="328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15</xdr:row>
      <xdr:rowOff>28575</xdr:rowOff>
    </xdr:from>
    <xdr:to>
      <xdr:col>2</xdr:col>
      <xdr:colOff>104775</xdr:colOff>
      <xdr:row>15</xdr:row>
      <xdr:rowOff>292100</xdr:rowOff>
    </xdr:to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id="{00000000-0008-0000-0900-0000F9060000}"/>
            </a:ext>
          </a:extLst>
        </xdr:cNvPr>
        <xdr:cNvSpPr txBox="1">
          <a:spLocks noChangeArrowheads="1"/>
        </xdr:cNvSpPr>
      </xdr:nvSpPr>
      <xdr:spPr bwMode="auto">
        <a:xfrm>
          <a:off x="3282950" y="936625"/>
          <a:ext cx="10477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00000000-0008-0000-0900-000002070000}"/>
            </a:ext>
          </a:extLst>
        </xdr:cNvPr>
        <xdr:cNvSpPr txBox="1">
          <a:spLocks noChangeArrowheads="1"/>
        </xdr:cNvSpPr>
      </xdr:nvSpPr>
      <xdr:spPr bwMode="auto">
        <a:xfrm>
          <a:off x="417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900-000003070000}"/>
            </a:ext>
          </a:extLst>
        </xdr:cNvPr>
        <xdr:cNvSpPr txBox="1">
          <a:spLocks noChangeArrowheads="1"/>
        </xdr:cNvSpPr>
      </xdr:nvSpPr>
      <xdr:spPr bwMode="auto">
        <a:xfrm>
          <a:off x="417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1796" name="Text Box 6">
          <a:extLst>
            <a:ext uri="{FF2B5EF4-FFF2-40B4-BE49-F238E27FC236}">
              <a16:creationId xmlns:a16="http://schemas.microsoft.com/office/drawing/2014/main" id="{00000000-0008-0000-0900-000004070000}"/>
            </a:ext>
          </a:extLst>
        </xdr:cNvPr>
        <xdr:cNvSpPr txBox="1">
          <a:spLocks noChangeArrowheads="1"/>
        </xdr:cNvSpPr>
      </xdr:nvSpPr>
      <xdr:spPr bwMode="auto">
        <a:xfrm>
          <a:off x="417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28575</xdr:rowOff>
    </xdr:from>
    <xdr:ext cx="104775" cy="238125"/>
    <xdr:sp macro="" textlink="">
      <xdr:nvSpPr>
        <xdr:cNvPr id="1797" name="Text Box 6">
          <a:extLst>
            <a:ext uri="{FF2B5EF4-FFF2-40B4-BE49-F238E27FC236}">
              <a16:creationId xmlns:a16="http://schemas.microsoft.com/office/drawing/2014/main" id="{00000000-0008-0000-0900-000005070000}"/>
            </a:ext>
          </a:extLst>
        </xdr:cNvPr>
        <xdr:cNvSpPr txBox="1">
          <a:spLocks noChangeArrowheads="1"/>
        </xdr:cNvSpPr>
      </xdr:nvSpPr>
      <xdr:spPr bwMode="auto">
        <a:xfrm>
          <a:off x="417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1798" name="Text Box 6">
          <a:extLst>
            <a:ext uri="{FF2B5EF4-FFF2-40B4-BE49-F238E27FC236}">
              <a16:creationId xmlns:a16="http://schemas.microsoft.com/office/drawing/2014/main" id="{00000000-0008-0000-0900-000006070000}"/>
            </a:ext>
          </a:extLst>
        </xdr:cNvPr>
        <xdr:cNvSpPr txBox="1">
          <a:spLocks noChangeArrowheads="1"/>
        </xdr:cNvSpPr>
      </xdr:nvSpPr>
      <xdr:spPr bwMode="auto">
        <a:xfrm>
          <a:off x="417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00000000-0008-0000-0900-000007070000}"/>
            </a:ext>
          </a:extLst>
        </xdr:cNvPr>
        <xdr:cNvSpPr txBox="1">
          <a:spLocks noChangeArrowheads="1"/>
        </xdr:cNvSpPr>
      </xdr:nvSpPr>
      <xdr:spPr bwMode="auto">
        <a:xfrm>
          <a:off x="417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1800" name="Text Box 6">
          <a:extLst>
            <a:ext uri="{FF2B5EF4-FFF2-40B4-BE49-F238E27FC236}">
              <a16:creationId xmlns:a16="http://schemas.microsoft.com/office/drawing/2014/main" id="{00000000-0008-0000-0900-000008070000}"/>
            </a:ext>
          </a:extLst>
        </xdr:cNvPr>
        <xdr:cNvSpPr txBox="1">
          <a:spLocks noChangeArrowheads="1"/>
        </xdr:cNvSpPr>
      </xdr:nvSpPr>
      <xdr:spPr bwMode="auto">
        <a:xfrm>
          <a:off x="417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28575</xdr:rowOff>
    </xdr:from>
    <xdr:ext cx="104775" cy="238125"/>
    <xdr:sp macro="" textlink="">
      <xdr:nvSpPr>
        <xdr:cNvPr id="1801" name="Text Box 6">
          <a:extLst>
            <a:ext uri="{FF2B5EF4-FFF2-40B4-BE49-F238E27FC236}">
              <a16:creationId xmlns:a16="http://schemas.microsoft.com/office/drawing/2014/main" id="{00000000-0008-0000-0900-000009070000}"/>
            </a:ext>
          </a:extLst>
        </xdr:cNvPr>
        <xdr:cNvSpPr txBox="1">
          <a:spLocks noChangeArrowheads="1"/>
        </xdr:cNvSpPr>
      </xdr:nvSpPr>
      <xdr:spPr bwMode="auto">
        <a:xfrm>
          <a:off x="417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0" name="Text Box 6">
          <a:extLst>
            <a:ext uri="{FF2B5EF4-FFF2-40B4-BE49-F238E27FC236}">
              <a16:creationId xmlns:a16="http://schemas.microsoft.com/office/drawing/2014/main" id="{00000000-0008-0000-0900-000030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1" name="Text Box 6">
          <a:extLst>
            <a:ext uri="{FF2B5EF4-FFF2-40B4-BE49-F238E27FC236}">
              <a16:creationId xmlns:a16="http://schemas.microsoft.com/office/drawing/2014/main" id="{00000000-0008-0000-0900-000031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2" name="Text Box 6">
          <a:extLst>
            <a:ext uri="{FF2B5EF4-FFF2-40B4-BE49-F238E27FC236}">
              <a16:creationId xmlns:a16="http://schemas.microsoft.com/office/drawing/2014/main" id="{00000000-0008-0000-0900-000032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900-000033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4" name="Text Box 6">
          <a:extLst>
            <a:ext uri="{FF2B5EF4-FFF2-40B4-BE49-F238E27FC236}">
              <a16:creationId xmlns:a16="http://schemas.microsoft.com/office/drawing/2014/main" id="{00000000-0008-0000-0900-000034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00000000-0008-0000-0900-000035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6" name="Text Box 6">
          <a:extLst>
            <a:ext uri="{FF2B5EF4-FFF2-40B4-BE49-F238E27FC236}">
              <a16:creationId xmlns:a16="http://schemas.microsoft.com/office/drawing/2014/main" id="{00000000-0008-0000-0900-000036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7" name="Text Box 6">
          <a:extLst>
            <a:ext uri="{FF2B5EF4-FFF2-40B4-BE49-F238E27FC236}">
              <a16:creationId xmlns:a16="http://schemas.microsoft.com/office/drawing/2014/main" id="{00000000-0008-0000-0900-000037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8" name="Text Box 6">
          <a:extLst>
            <a:ext uri="{FF2B5EF4-FFF2-40B4-BE49-F238E27FC236}">
              <a16:creationId xmlns:a16="http://schemas.microsoft.com/office/drawing/2014/main" id="{00000000-0008-0000-0900-000038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49" name="Text Box 6">
          <a:extLst>
            <a:ext uri="{FF2B5EF4-FFF2-40B4-BE49-F238E27FC236}">
              <a16:creationId xmlns:a16="http://schemas.microsoft.com/office/drawing/2014/main" id="{00000000-0008-0000-0900-000039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50" name="Text Box 6">
          <a:extLst>
            <a:ext uri="{FF2B5EF4-FFF2-40B4-BE49-F238E27FC236}">
              <a16:creationId xmlns:a16="http://schemas.microsoft.com/office/drawing/2014/main" id="{00000000-0008-0000-0900-00003A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28575</xdr:rowOff>
    </xdr:from>
    <xdr:ext cx="104775" cy="238125"/>
    <xdr:sp macro="" textlink="">
      <xdr:nvSpPr>
        <xdr:cNvPr id="1851" name="Text Box 6">
          <a:extLst>
            <a:ext uri="{FF2B5EF4-FFF2-40B4-BE49-F238E27FC236}">
              <a16:creationId xmlns:a16="http://schemas.microsoft.com/office/drawing/2014/main" id="{00000000-0008-0000-0900-00003B070000}"/>
            </a:ext>
          </a:extLst>
        </xdr:cNvPr>
        <xdr:cNvSpPr txBox="1">
          <a:spLocks noChangeArrowheads="1"/>
        </xdr:cNvSpPr>
      </xdr:nvSpPr>
      <xdr:spPr bwMode="auto">
        <a:xfrm>
          <a:off x="5060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900-00003C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3" name="Text Box 6">
          <a:extLst>
            <a:ext uri="{FF2B5EF4-FFF2-40B4-BE49-F238E27FC236}">
              <a16:creationId xmlns:a16="http://schemas.microsoft.com/office/drawing/2014/main" id="{00000000-0008-0000-0900-00003D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4" name="Text Box 6">
          <a:extLst>
            <a:ext uri="{FF2B5EF4-FFF2-40B4-BE49-F238E27FC236}">
              <a16:creationId xmlns:a16="http://schemas.microsoft.com/office/drawing/2014/main" id="{00000000-0008-0000-0900-00003E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5" name="Text Box 6">
          <a:extLst>
            <a:ext uri="{FF2B5EF4-FFF2-40B4-BE49-F238E27FC236}">
              <a16:creationId xmlns:a16="http://schemas.microsoft.com/office/drawing/2014/main" id="{00000000-0008-0000-0900-00003F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00000000-0008-0000-0900-000040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id="{00000000-0008-0000-0900-000041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8" name="Text Box 6">
          <a:extLst>
            <a:ext uri="{FF2B5EF4-FFF2-40B4-BE49-F238E27FC236}">
              <a16:creationId xmlns:a16="http://schemas.microsoft.com/office/drawing/2014/main" id="{00000000-0008-0000-0900-000042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59" name="Text Box 6">
          <a:extLst>
            <a:ext uri="{FF2B5EF4-FFF2-40B4-BE49-F238E27FC236}">
              <a16:creationId xmlns:a16="http://schemas.microsoft.com/office/drawing/2014/main" id="{00000000-0008-0000-0900-000043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60" name="Text Box 6">
          <a:extLst>
            <a:ext uri="{FF2B5EF4-FFF2-40B4-BE49-F238E27FC236}">
              <a16:creationId xmlns:a16="http://schemas.microsoft.com/office/drawing/2014/main" id="{00000000-0008-0000-0900-000044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900-000045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62" name="Text Box 6">
          <a:extLst>
            <a:ext uri="{FF2B5EF4-FFF2-40B4-BE49-F238E27FC236}">
              <a16:creationId xmlns:a16="http://schemas.microsoft.com/office/drawing/2014/main" id="{00000000-0008-0000-0900-000046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63" name="Text Box 6">
          <a:extLst>
            <a:ext uri="{FF2B5EF4-FFF2-40B4-BE49-F238E27FC236}">
              <a16:creationId xmlns:a16="http://schemas.microsoft.com/office/drawing/2014/main" id="{00000000-0008-0000-0900-000047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28575</xdr:rowOff>
    </xdr:from>
    <xdr:ext cx="104775" cy="238125"/>
    <xdr:sp macro="" textlink="">
      <xdr:nvSpPr>
        <xdr:cNvPr id="1864" name="Text Box 6">
          <a:extLst>
            <a:ext uri="{FF2B5EF4-FFF2-40B4-BE49-F238E27FC236}">
              <a16:creationId xmlns:a16="http://schemas.microsoft.com/office/drawing/2014/main" id="{00000000-0008-0000-0900-000048070000}"/>
            </a:ext>
          </a:extLst>
        </xdr:cNvPr>
        <xdr:cNvSpPr txBox="1">
          <a:spLocks noChangeArrowheads="1"/>
        </xdr:cNvSpPr>
      </xdr:nvSpPr>
      <xdr:spPr bwMode="auto">
        <a:xfrm>
          <a:off x="5060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65" name="Text Box 6">
          <a:extLst>
            <a:ext uri="{FF2B5EF4-FFF2-40B4-BE49-F238E27FC236}">
              <a16:creationId xmlns:a16="http://schemas.microsoft.com/office/drawing/2014/main" id="{00000000-0008-0000-0900-000049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66" name="Text Box 6">
          <a:extLst>
            <a:ext uri="{FF2B5EF4-FFF2-40B4-BE49-F238E27FC236}">
              <a16:creationId xmlns:a16="http://schemas.microsoft.com/office/drawing/2014/main" id="{00000000-0008-0000-0900-00004A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id="{00000000-0008-0000-0900-00004B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68" name="Text Box 6">
          <a:extLst>
            <a:ext uri="{FF2B5EF4-FFF2-40B4-BE49-F238E27FC236}">
              <a16:creationId xmlns:a16="http://schemas.microsoft.com/office/drawing/2014/main" id="{00000000-0008-0000-0900-00004C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69" name="Text Box 6">
          <a:extLst>
            <a:ext uri="{FF2B5EF4-FFF2-40B4-BE49-F238E27FC236}">
              <a16:creationId xmlns:a16="http://schemas.microsoft.com/office/drawing/2014/main" id="{00000000-0008-0000-0900-00004D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0" name="Text Box 6">
          <a:extLst>
            <a:ext uri="{FF2B5EF4-FFF2-40B4-BE49-F238E27FC236}">
              <a16:creationId xmlns:a16="http://schemas.microsoft.com/office/drawing/2014/main" id="{00000000-0008-0000-0900-00004E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1" name="Text Box 6">
          <a:extLst>
            <a:ext uri="{FF2B5EF4-FFF2-40B4-BE49-F238E27FC236}">
              <a16:creationId xmlns:a16="http://schemas.microsoft.com/office/drawing/2014/main" id="{00000000-0008-0000-0900-00004F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2" name="Text Box 6">
          <a:extLst>
            <a:ext uri="{FF2B5EF4-FFF2-40B4-BE49-F238E27FC236}">
              <a16:creationId xmlns:a16="http://schemas.microsoft.com/office/drawing/2014/main" id="{00000000-0008-0000-0900-000050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3" name="Text Box 6">
          <a:extLst>
            <a:ext uri="{FF2B5EF4-FFF2-40B4-BE49-F238E27FC236}">
              <a16:creationId xmlns:a16="http://schemas.microsoft.com/office/drawing/2014/main" id="{00000000-0008-0000-0900-000051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4" name="Text Box 6">
          <a:extLst>
            <a:ext uri="{FF2B5EF4-FFF2-40B4-BE49-F238E27FC236}">
              <a16:creationId xmlns:a16="http://schemas.microsoft.com/office/drawing/2014/main" id="{00000000-0008-0000-0900-000052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5" name="Text Box 6">
          <a:extLst>
            <a:ext uri="{FF2B5EF4-FFF2-40B4-BE49-F238E27FC236}">
              <a16:creationId xmlns:a16="http://schemas.microsoft.com/office/drawing/2014/main" id="{00000000-0008-0000-0900-000053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900-000054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28575</xdr:rowOff>
    </xdr:from>
    <xdr:ext cx="104775" cy="238125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id="{00000000-0008-0000-0900-000055070000}"/>
            </a:ext>
          </a:extLst>
        </xdr:cNvPr>
        <xdr:cNvSpPr txBox="1">
          <a:spLocks noChangeArrowheads="1"/>
        </xdr:cNvSpPr>
      </xdr:nvSpPr>
      <xdr:spPr bwMode="auto">
        <a:xfrm>
          <a:off x="506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00000000-0008-0000-0900-000056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900-000057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0" name="Text Box 6">
          <a:extLst>
            <a:ext uri="{FF2B5EF4-FFF2-40B4-BE49-F238E27FC236}">
              <a16:creationId xmlns:a16="http://schemas.microsoft.com/office/drawing/2014/main" id="{00000000-0008-0000-0900-000058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1" name="Text Box 6">
          <a:extLst>
            <a:ext uri="{FF2B5EF4-FFF2-40B4-BE49-F238E27FC236}">
              <a16:creationId xmlns:a16="http://schemas.microsoft.com/office/drawing/2014/main" id="{00000000-0008-0000-0900-000059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2" name="Text Box 6">
          <a:extLst>
            <a:ext uri="{FF2B5EF4-FFF2-40B4-BE49-F238E27FC236}">
              <a16:creationId xmlns:a16="http://schemas.microsoft.com/office/drawing/2014/main" id="{00000000-0008-0000-0900-00005A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3" name="Text Box 6">
          <a:extLst>
            <a:ext uri="{FF2B5EF4-FFF2-40B4-BE49-F238E27FC236}">
              <a16:creationId xmlns:a16="http://schemas.microsoft.com/office/drawing/2014/main" id="{00000000-0008-0000-0900-00005B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4" name="Text Box 6">
          <a:extLst>
            <a:ext uri="{FF2B5EF4-FFF2-40B4-BE49-F238E27FC236}">
              <a16:creationId xmlns:a16="http://schemas.microsoft.com/office/drawing/2014/main" id="{00000000-0008-0000-0900-00005C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5" name="Text Box 6">
          <a:extLst>
            <a:ext uri="{FF2B5EF4-FFF2-40B4-BE49-F238E27FC236}">
              <a16:creationId xmlns:a16="http://schemas.microsoft.com/office/drawing/2014/main" id="{00000000-0008-0000-0900-00005D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28575</xdr:rowOff>
    </xdr:from>
    <xdr:ext cx="104775" cy="238125"/>
    <xdr:sp macro="" textlink="">
      <xdr:nvSpPr>
        <xdr:cNvPr id="1886" name="Text Box 6">
          <a:extLst>
            <a:ext uri="{FF2B5EF4-FFF2-40B4-BE49-F238E27FC236}">
              <a16:creationId xmlns:a16="http://schemas.microsoft.com/office/drawing/2014/main" id="{00000000-0008-0000-0900-00005E070000}"/>
            </a:ext>
          </a:extLst>
        </xdr:cNvPr>
        <xdr:cNvSpPr txBox="1">
          <a:spLocks noChangeArrowheads="1"/>
        </xdr:cNvSpPr>
      </xdr:nvSpPr>
      <xdr:spPr bwMode="auto">
        <a:xfrm>
          <a:off x="5949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00000000-0008-0000-0900-00005F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900-000060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89" name="Text Box 6">
          <a:extLst>
            <a:ext uri="{FF2B5EF4-FFF2-40B4-BE49-F238E27FC236}">
              <a16:creationId xmlns:a16="http://schemas.microsoft.com/office/drawing/2014/main" id="{00000000-0008-0000-0900-000061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0" name="Text Box 6">
          <a:extLst>
            <a:ext uri="{FF2B5EF4-FFF2-40B4-BE49-F238E27FC236}">
              <a16:creationId xmlns:a16="http://schemas.microsoft.com/office/drawing/2014/main" id="{00000000-0008-0000-0900-000062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1" name="Text Box 6">
          <a:extLst>
            <a:ext uri="{FF2B5EF4-FFF2-40B4-BE49-F238E27FC236}">
              <a16:creationId xmlns:a16="http://schemas.microsoft.com/office/drawing/2014/main" id="{00000000-0008-0000-0900-000063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2" name="Text Box 6">
          <a:extLst>
            <a:ext uri="{FF2B5EF4-FFF2-40B4-BE49-F238E27FC236}">
              <a16:creationId xmlns:a16="http://schemas.microsoft.com/office/drawing/2014/main" id="{00000000-0008-0000-0900-000064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3" name="Text Box 6">
          <a:extLst>
            <a:ext uri="{FF2B5EF4-FFF2-40B4-BE49-F238E27FC236}">
              <a16:creationId xmlns:a16="http://schemas.microsoft.com/office/drawing/2014/main" id="{00000000-0008-0000-0900-000065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900-000066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5" name="Text Box 6">
          <a:extLst>
            <a:ext uri="{FF2B5EF4-FFF2-40B4-BE49-F238E27FC236}">
              <a16:creationId xmlns:a16="http://schemas.microsoft.com/office/drawing/2014/main" id="{00000000-0008-0000-0900-000067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6" name="Text Box 6">
          <a:extLst>
            <a:ext uri="{FF2B5EF4-FFF2-40B4-BE49-F238E27FC236}">
              <a16:creationId xmlns:a16="http://schemas.microsoft.com/office/drawing/2014/main" id="{00000000-0008-0000-0900-000068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id="{00000000-0008-0000-0900-000069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8" name="Text Box 6">
          <a:extLst>
            <a:ext uri="{FF2B5EF4-FFF2-40B4-BE49-F238E27FC236}">
              <a16:creationId xmlns:a16="http://schemas.microsoft.com/office/drawing/2014/main" id="{00000000-0008-0000-0900-00006A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28575</xdr:rowOff>
    </xdr:from>
    <xdr:ext cx="104775" cy="238125"/>
    <xdr:sp macro="" textlink="">
      <xdr:nvSpPr>
        <xdr:cNvPr id="1899" name="Text Box 6">
          <a:extLst>
            <a:ext uri="{FF2B5EF4-FFF2-40B4-BE49-F238E27FC236}">
              <a16:creationId xmlns:a16="http://schemas.microsoft.com/office/drawing/2014/main" id="{00000000-0008-0000-0900-00006B070000}"/>
            </a:ext>
          </a:extLst>
        </xdr:cNvPr>
        <xdr:cNvSpPr txBox="1">
          <a:spLocks noChangeArrowheads="1"/>
        </xdr:cNvSpPr>
      </xdr:nvSpPr>
      <xdr:spPr bwMode="auto">
        <a:xfrm>
          <a:off x="5949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28575</xdr:rowOff>
    </xdr:from>
    <xdr:ext cx="104775" cy="238125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00000000-0008-0000-0900-00006C070000}"/>
            </a:ext>
          </a:extLst>
        </xdr:cNvPr>
        <xdr:cNvSpPr txBox="1">
          <a:spLocks noChangeArrowheads="1"/>
        </xdr:cNvSpPr>
      </xdr:nvSpPr>
      <xdr:spPr bwMode="auto">
        <a:xfrm>
          <a:off x="5949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28575</xdr:rowOff>
    </xdr:from>
    <xdr:ext cx="104775" cy="238125"/>
    <xdr:sp macro="" textlink="">
      <xdr:nvSpPr>
        <xdr:cNvPr id="1901" name="Text Box 6">
          <a:extLst>
            <a:ext uri="{FF2B5EF4-FFF2-40B4-BE49-F238E27FC236}">
              <a16:creationId xmlns:a16="http://schemas.microsoft.com/office/drawing/2014/main" id="{00000000-0008-0000-0900-00006D070000}"/>
            </a:ext>
          </a:extLst>
        </xdr:cNvPr>
        <xdr:cNvSpPr txBox="1">
          <a:spLocks noChangeArrowheads="1"/>
        </xdr:cNvSpPr>
      </xdr:nvSpPr>
      <xdr:spPr bwMode="auto">
        <a:xfrm>
          <a:off x="5949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28575</xdr:rowOff>
    </xdr:from>
    <xdr:ext cx="104775" cy="238125"/>
    <xdr:sp macro="" textlink="">
      <xdr:nvSpPr>
        <xdr:cNvPr id="1902" name="Text Box 6">
          <a:extLst>
            <a:ext uri="{FF2B5EF4-FFF2-40B4-BE49-F238E27FC236}">
              <a16:creationId xmlns:a16="http://schemas.microsoft.com/office/drawing/2014/main" id="{00000000-0008-0000-0900-00006E070000}"/>
            </a:ext>
          </a:extLst>
        </xdr:cNvPr>
        <xdr:cNvSpPr txBox="1">
          <a:spLocks noChangeArrowheads="1"/>
        </xdr:cNvSpPr>
      </xdr:nvSpPr>
      <xdr:spPr bwMode="auto">
        <a:xfrm>
          <a:off x="5949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28575</xdr:rowOff>
    </xdr:from>
    <xdr:ext cx="104775" cy="238125"/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900-00006F070000}"/>
            </a:ext>
          </a:extLst>
        </xdr:cNvPr>
        <xdr:cNvSpPr txBox="1">
          <a:spLocks noChangeArrowheads="1"/>
        </xdr:cNvSpPr>
      </xdr:nvSpPr>
      <xdr:spPr bwMode="auto">
        <a:xfrm>
          <a:off x="5949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4" name="Text Box 6">
          <a:extLst>
            <a:ext uri="{FF2B5EF4-FFF2-40B4-BE49-F238E27FC236}">
              <a16:creationId xmlns:a16="http://schemas.microsoft.com/office/drawing/2014/main" id="{00000000-0008-0000-0900-000070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5" name="Text Box 6">
          <a:extLst>
            <a:ext uri="{FF2B5EF4-FFF2-40B4-BE49-F238E27FC236}">
              <a16:creationId xmlns:a16="http://schemas.microsoft.com/office/drawing/2014/main" id="{00000000-0008-0000-0900-000071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900-000072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id="{00000000-0008-0000-0900-000073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8" name="Text Box 6">
          <a:extLst>
            <a:ext uri="{FF2B5EF4-FFF2-40B4-BE49-F238E27FC236}">
              <a16:creationId xmlns:a16="http://schemas.microsoft.com/office/drawing/2014/main" id="{00000000-0008-0000-0900-000074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09" name="Text Box 6">
          <a:extLst>
            <a:ext uri="{FF2B5EF4-FFF2-40B4-BE49-F238E27FC236}">
              <a16:creationId xmlns:a16="http://schemas.microsoft.com/office/drawing/2014/main" id="{00000000-0008-0000-0900-000075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10" name="Text Box 6">
          <a:extLst>
            <a:ext uri="{FF2B5EF4-FFF2-40B4-BE49-F238E27FC236}">
              <a16:creationId xmlns:a16="http://schemas.microsoft.com/office/drawing/2014/main" id="{00000000-0008-0000-0900-000076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11" name="Text Box 6">
          <a:extLst>
            <a:ext uri="{FF2B5EF4-FFF2-40B4-BE49-F238E27FC236}">
              <a16:creationId xmlns:a16="http://schemas.microsoft.com/office/drawing/2014/main" id="{00000000-0008-0000-0900-000077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28575</xdr:rowOff>
    </xdr:from>
    <xdr:ext cx="104775" cy="238125"/>
    <xdr:sp macro="" textlink="">
      <xdr:nvSpPr>
        <xdr:cNvPr id="1912" name="Text Box 6">
          <a:extLst>
            <a:ext uri="{FF2B5EF4-FFF2-40B4-BE49-F238E27FC236}">
              <a16:creationId xmlns:a16="http://schemas.microsoft.com/office/drawing/2014/main" id="{00000000-0008-0000-0900-000078070000}"/>
            </a:ext>
          </a:extLst>
        </xdr:cNvPr>
        <xdr:cNvSpPr txBox="1">
          <a:spLocks noChangeArrowheads="1"/>
        </xdr:cNvSpPr>
      </xdr:nvSpPr>
      <xdr:spPr bwMode="auto">
        <a:xfrm>
          <a:off x="6838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1913" name="Text Box 6">
          <a:extLst>
            <a:ext uri="{FF2B5EF4-FFF2-40B4-BE49-F238E27FC236}">
              <a16:creationId xmlns:a16="http://schemas.microsoft.com/office/drawing/2014/main" id="{00000000-0008-0000-0900-000079070000}"/>
            </a:ext>
          </a:extLst>
        </xdr:cNvPr>
        <xdr:cNvSpPr txBox="1">
          <a:spLocks noChangeArrowheads="1"/>
        </xdr:cNvSpPr>
      </xdr:nvSpPr>
      <xdr:spPr bwMode="auto">
        <a:xfrm>
          <a:off x="6838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1914" name="Text Box 6">
          <a:extLst>
            <a:ext uri="{FF2B5EF4-FFF2-40B4-BE49-F238E27FC236}">
              <a16:creationId xmlns:a16="http://schemas.microsoft.com/office/drawing/2014/main" id="{00000000-0008-0000-0900-00007A070000}"/>
            </a:ext>
          </a:extLst>
        </xdr:cNvPr>
        <xdr:cNvSpPr txBox="1">
          <a:spLocks noChangeArrowheads="1"/>
        </xdr:cNvSpPr>
      </xdr:nvSpPr>
      <xdr:spPr bwMode="auto">
        <a:xfrm>
          <a:off x="6838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900-00007B070000}"/>
            </a:ext>
          </a:extLst>
        </xdr:cNvPr>
        <xdr:cNvSpPr txBox="1">
          <a:spLocks noChangeArrowheads="1"/>
        </xdr:cNvSpPr>
      </xdr:nvSpPr>
      <xdr:spPr bwMode="auto">
        <a:xfrm>
          <a:off x="6838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28575</xdr:rowOff>
    </xdr:from>
    <xdr:ext cx="104775" cy="238125"/>
    <xdr:sp macro="" textlink="">
      <xdr:nvSpPr>
        <xdr:cNvPr id="1916" name="Text Box 6">
          <a:extLst>
            <a:ext uri="{FF2B5EF4-FFF2-40B4-BE49-F238E27FC236}">
              <a16:creationId xmlns:a16="http://schemas.microsoft.com/office/drawing/2014/main" id="{00000000-0008-0000-0900-00007C070000}"/>
            </a:ext>
          </a:extLst>
        </xdr:cNvPr>
        <xdr:cNvSpPr txBox="1">
          <a:spLocks noChangeArrowheads="1"/>
        </xdr:cNvSpPr>
      </xdr:nvSpPr>
      <xdr:spPr bwMode="auto">
        <a:xfrm>
          <a:off x="6838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629557</xdr:colOff>
      <xdr:row>20</xdr:row>
      <xdr:rowOff>0</xdr:rowOff>
    </xdr:from>
    <xdr:ext cx="104775" cy="238125"/>
    <xdr:sp macro="" textlink="">
      <xdr:nvSpPr>
        <xdr:cNvPr id="1917" name="Text Box 6">
          <a:extLst>
            <a:ext uri="{FF2B5EF4-FFF2-40B4-BE49-F238E27FC236}">
              <a16:creationId xmlns:a16="http://schemas.microsoft.com/office/drawing/2014/main" id="{00000000-0008-0000-0900-00007D070000}"/>
            </a:ext>
          </a:extLst>
        </xdr:cNvPr>
        <xdr:cNvSpPr txBox="1">
          <a:spLocks noChangeArrowheads="1"/>
        </xdr:cNvSpPr>
      </xdr:nvSpPr>
      <xdr:spPr bwMode="auto">
        <a:xfrm>
          <a:off x="8357507" y="2171699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18" name="Text Box 6">
          <a:extLst>
            <a:ext uri="{FF2B5EF4-FFF2-40B4-BE49-F238E27FC236}">
              <a16:creationId xmlns:a16="http://schemas.microsoft.com/office/drawing/2014/main" id="{00000000-0008-0000-0900-00007E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19" name="Text Box 6">
          <a:extLst>
            <a:ext uri="{FF2B5EF4-FFF2-40B4-BE49-F238E27FC236}">
              <a16:creationId xmlns:a16="http://schemas.microsoft.com/office/drawing/2014/main" id="{00000000-0008-0000-0900-00007F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0" name="Text Box 6">
          <a:extLst>
            <a:ext uri="{FF2B5EF4-FFF2-40B4-BE49-F238E27FC236}">
              <a16:creationId xmlns:a16="http://schemas.microsoft.com/office/drawing/2014/main" id="{00000000-0008-0000-0900-000080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900-000081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00000000-0008-0000-0900-000082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3" name="Text Box 6">
          <a:extLst>
            <a:ext uri="{FF2B5EF4-FFF2-40B4-BE49-F238E27FC236}">
              <a16:creationId xmlns:a16="http://schemas.microsoft.com/office/drawing/2014/main" id="{00000000-0008-0000-0900-000083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4" name="Text Box 6">
          <a:extLst>
            <a:ext uri="{FF2B5EF4-FFF2-40B4-BE49-F238E27FC236}">
              <a16:creationId xmlns:a16="http://schemas.microsoft.com/office/drawing/2014/main" id="{00000000-0008-0000-0900-000084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5" name="Text Box 6">
          <a:extLst>
            <a:ext uri="{FF2B5EF4-FFF2-40B4-BE49-F238E27FC236}">
              <a16:creationId xmlns:a16="http://schemas.microsoft.com/office/drawing/2014/main" id="{00000000-0008-0000-0900-000085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6" name="Text Box 6">
          <a:extLst>
            <a:ext uri="{FF2B5EF4-FFF2-40B4-BE49-F238E27FC236}">
              <a16:creationId xmlns:a16="http://schemas.microsoft.com/office/drawing/2014/main" id="{00000000-0008-0000-0900-000086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id="{00000000-0008-0000-0900-000087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8" name="Text Box 6">
          <a:extLst>
            <a:ext uri="{FF2B5EF4-FFF2-40B4-BE49-F238E27FC236}">
              <a16:creationId xmlns:a16="http://schemas.microsoft.com/office/drawing/2014/main" id="{00000000-0008-0000-0900-000088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id="{00000000-0008-0000-0900-000089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900-00008A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28575</xdr:rowOff>
    </xdr:from>
    <xdr:ext cx="104775" cy="238125"/>
    <xdr:sp macro="" textlink="">
      <xdr:nvSpPr>
        <xdr:cNvPr id="1931" name="Text Box 6">
          <a:extLst>
            <a:ext uri="{FF2B5EF4-FFF2-40B4-BE49-F238E27FC236}">
              <a16:creationId xmlns:a16="http://schemas.microsoft.com/office/drawing/2014/main" id="{00000000-0008-0000-0900-00008B070000}"/>
            </a:ext>
          </a:extLst>
        </xdr:cNvPr>
        <xdr:cNvSpPr txBox="1">
          <a:spLocks noChangeArrowheads="1"/>
        </xdr:cNvSpPr>
      </xdr:nvSpPr>
      <xdr:spPr bwMode="auto">
        <a:xfrm>
          <a:off x="7727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2" name="Text Box 6">
          <a:extLst>
            <a:ext uri="{FF2B5EF4-FFF2-40B4-BE49-F238E27FC236}">
              <a16:creationId xmlns:a16="http://schemas.microsoft.com/office/drawing/2014/main" id="{00000000-0008-0000-0900-00008C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900-00008D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4" name="Text Box 6">
          <a:extLst>
            <a:ext uri="{FF2B5EF4-FFF2-40B4-BE49-F238E27FC236}">
              <a16:creationId xmlns:a16="http://schemas.microsoft.com/office/drawing/2014/main" id="{00000000-0008-0000-0900-00008E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5" name="Text Box 6">
          <a:extLst>
            <a:ext uri="{FF2B5EF4-FFF2-40B4-BE49-F238E27FC236}">
              <a16:creationId xmlns:a16="http://schemas.microsoft.com/office/drawing/2014/main" id="{00000000-0008-0000-0900-00008F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6" name="Text Box 6">
          <a:extLst>
            <a:ext uri="{FF2B5EF4-FFF2-40B4-BE49-F238E27FC236}">
              <a16:creationId xmlns:a16="http://schemas.microsoft.com/office/drawing/2014/main" id="{00000000-0008-0000-0900-000090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00000000-0008-0000-0900-000091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8" name="Text Box 6">
          <a:extLst>
            <a:ext uri="{FF2B5EF4-FFF2-40B4-BE49-F238E27FC236}">
              <a16:creationId xmlns:a16="http://schemas.microsoft.com/office/drawing/2014/main" id="{00000000-0008-0000-0900-000092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39" name="Text Box 6">
          <a:extLst>
            <a:ext uri="{FF2B5EF4-FFF2-40B4-BE49-F238E27FC236}">
              <a16:creationId xmlns:a16="http://schemas.microsoft.com/office/drawing/2014/main" id="{00000000-0008-0000-0900-000093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0" name="Text Box 6">
          <a:extLst>
            <a:ext uri="{FF2B5EF4-FFF2-40B4-BE49-F238E27FC236}">
              <a16:creationId xmlns:a16="http://schemas.microsoft.com/office/drawing/2014/main" id="{00000000-0008-0000-0900-000094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1" name="Text Box 6">
          <a:extLst>
            <a:ext uri="{FF2B5EF4-FFF2-40B4-BE49-F238E27FC236}">
              <a16:creationId xmlns:a16="http://schemas.microsoft.com/office/drawing/2014/main" id="{00000000-0008-0000-0900-000095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2" name="Text Box 6">
          <a:extLst>
            <a:ext uri="{FF2B5EF4-FFF2-40B4-BE49-F238E27FC236}">
              <a16:creationId xmlns:a16="http://schemas.microsoft.com/office/drawing/2014/main" id="{00000000-0008-0000-0900-000096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3" name="Text Box 6">
          <a:extLst>
            <a:ext uri="{FF2B5EF4-FFF2-40B4-BE49-F238E27FC236}">
              <a16:creationId xmlns:a16="http://schemas.microsoft.com/office/drawing/2014/main" id="{00000000-0008-0000-0900-000097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00000000-0008-0000-0900-000098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5" name="Text Box 6">
          <a:extLst>
            <a:ext uri="{FF2B5EF4-FFF2-40B4-BE49-F238E27FC236}">
              <a16:creationId xmlns:a16="http://schemas.microsoft.com/office/drawing/2014/main" id="{00000000-0008-0000-0900-000099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6" name="Text Box 6">
          <a:extLst>
            <a:ext uri="{FF2B5EF4-FFF2-40B4-BE49-F238E27FC236}">
              <a16:creationId xmlns:a16="http://schemas.microsoft.com/office/drawing/2014/main" id="{00000000-0008-0000-0900-00009A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7" name="Text Box 6">
          <a:extLst>
            <a:ext uri="{FF2B5EF4-FFF2-40B4-BE49-F238E27FC236}">
              <a16:creationId xmlns:a16="http://schemas.microsoft.com/office/drawing/2014/main" id="{00000000-0008-0000-0900-00009B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28575</xdr:rowOff>
    </xdr:from>
    <xdr:ext cx="104775" cy="238125"/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900-00009C070000}"/>
            </a:ext>
          </a:extLst>
        </xdr:cNvPr>
        <xdr:cNvSpPr txBox="1">
          <a:spLocks noChangeArrowheads="1"/>
        </xdr:cNvSpPr>
      </xdr:nvSpPr>
      <xdr:spPr bwMode="auto">
        <a:xfrm>
          <a:off x="7727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49" name="Text Box 6">
          <a:extLst>
            <a:ext uri="{FF2B5EF4-FFF2-40B4-BE49-F238E27FC236}">
              <a16:creationId xmlns:a16="http://schemas.microsoft.com/office/drawing/2014/main" id="{00000000-0008-0000-0900-00009D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0" name="Text Box 6">
          <a:extLst>
            <a:ext uri="{FF2B5EF4-FFF2-40B4-BE49-F238E27FC236}">
              <a16:creationId xmlns:a16="http://schemas.microsoft.com/office/drawing/2014/main" id="{00000000-0008-0000-0900-00009E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900-00009F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2" name="Text Box 6">
          <a:extLst>
            <a:ext uri="{FF2B5EF4-FFF2-40B4-BE49-F238E27FC236}">
              <a16:creationId xmlns:a16="http://schemas.microsoft.com/office/drawing/2014/main" id="{00000000-0008-0000-0900-0000A0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3" name="Text Box 6">
          <a:extLst>
            <a:ext uri="{FF2B5EF4-FFF2-40B4-BE49-F238E27FC236}">
              <a16:creationId xmlns:a16="http://schemas.microsoft.com/office/drawing/2014/main" id="{00000000-0008-0000-0900-0000A1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4" name="Text Box 6">
          <a:extLst>
            <a:ext uri="{FF2B5EF4-FFF2-40B4-BE49-F238E27FC236}">
              <a16:creationId xmlns:a16="http://schemas.microsoft.com/office/drawing/2014/main" id="{00000000-0008-0000-0900-0000A2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5" name="Text Box 6">
          <a:extLst>
            <a:ext uri="{FF2B5EF4-FFF2-40B4-BE49-F238E27FC236}">
              <a16:creationId xmlns:a16="http://schemas.microsoft.com/office/drawing/2014/main" id="{00000000-0008-0000-0900-0000A3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6" name="Text Box 6">
          <a:extLst>
            <a:ext uri="{FF2B5EF4-FFF2-40B4-BE49-F238E27FC236}">
              <a16:creationId xmlns:a16="http://schemas.microsoft.com/office/drawing/2014/main" id="{00000000-0008-0000-0900-0000A4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7" name="Text Box 6">
          <a:extLst>
            <a:ext uri="{FF2B5EF4-FFF2-40B4-BE49-F238E27FC236}">
              <a16:creationId xmlns:a16="http://schemas.microsoft.com/office/drawing/2014/main" id="{00000000-0008-0000-0900-0000A5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8" name="Text Box 6">
          <a:extLst>
            <a:ext uri="{FF2B5EF4-FFF2-40B4-BE49-F238E27FC236}">
              <a16:creationId xmlns:a16="http://schemas.microsoft.com/office/drawing/2014/main" id="{00000000-0008-0000-0900-0000A6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59" name="Text Box 6">
          <a:extLst>
            <a:ext uri="{FF2B5EF4-FFF2-40B4-BE49-F238E27FC236}">
              <a16:creationId xmlns:a16="http://schemas.microsoft.com/office/drawing/2014/main" id="{00000000-0008-0000-0900-0000A7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28575</xdr:rowOff>
    </xdr:from>
    <xdr:ext cx="104775" cy="238125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900-0000A8070000}"/>
            </a:ext>
          </a:extLst>
        </xdr:cNvPr>
        <xdr:cNvSpPr txBox="1">
          <a:spLocks noChangeArrowheads="1"/>
        </xdr:cNvSpPr>
      </xdr:nvSpPr>
      <xdr:spPr bwMode="auto">
        <a:xfrm>
          <a:off x="7727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1" name="Text Box 6">
          <a:extLst>
            <a:ext uri="{FF2B5EF4-FFF2-40B4-BE49-F238E27FC236}">
              <a16:creationId xmlns:a16="http://schemas.microsoft.com/office/drawing/2014/main" id="{00000000-0008-0000-0900-0000A9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2" name="Text Box 6">
          <a:extLst>
            <a:ext uri="{FF2B5EF4-FFF2-40B4-BE49-F238E27FC236}">
              <a16:creationId xmlns:a16="http://schemas.microsoft.com/office/drawing/2014/main" id="{00000000-0008-0000-0900-0000AA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611414</xdr:colOff>
      <xdr:row>24</xdr:row>
      <xdr:rowOff>77107</xdr:rowOff>
    </xdr:from>
    <xdr:ext cx="104775" cy="238125"/>
    <xdr:sp macro="" textlink="">
      <xdr:nvSpPr>
        <xdr:cNvPr id="1963" name="Text Box 6">
          <a:extLst>
            <a:ext uri="{FF2B5EF4-FFF2-40B4-BE49-F238E27FC236}">
              <a16:creationId xmlns:a16="http://schemas.microsoft.com/office/drawing/2014/main" id="{00000000-0008-0000-0900-0000AB070000}"/>
            </a:ext>
          </a:extLst>
        </xdr:cNvPr>
        <xdr:cNvSpPr txBox="1">
          <a:spLocks noChangeArrowheads="1"/>
        </xdr:cNvSpPr>
      </xdr:nvSpPr>
      <xdr:spPr bwMode="auto">
        <a:xfrm>
          <a:off x="9228364" y="319495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4" name="Text Box 6">
          <a:extLst>
            <a:ext uri="{FF2B5EF4-FFF2-40B4-BE49-F238E27FC236}">
              <a16:creationId xmlns:a16="http://schemas.microsoft.com/office/drawing/2014/main" id="{00000000-0008-0000-0900-0000AC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5" name="Text Box 6">
          <a:extLst>
            <a:ext uri="{FF2B5EF4-FFF2-40B4-BE49-F238E27FC236}">
              <a16:creationId xmlns:a16="http://schemas.microsoft.com/office/drawing/2014/main" id="{00000000-0008-0000-0900-0000AD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900-0000AE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7" name="Text Box 6">
          <a:extLst>
            <a:ext uri="{FF2B5EF4-FFF2-40B4-BE49-F238E27FC236}">
              <a16:creationId xmlns:a16="http://schemas.microsoft.com/office/drawing/2014/main" id="{00000000-0008-0000-0900-0000AF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8" name="Text Box 6">
          <a:extLst>
            <a:ext uri="{FF2B5EF4-FFF2-40B4-BE49-F238E27FC236}">
              <a16:creationId xmlns:a16="http://schemas.microsoft.com/office/drawing/2014/main" id="{00000000-0008-0000-0900-0000B0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69" name="Text Box 6">
          <a:extLst>
            <a:ext uri="{FF2B5EF4-FFF2-40B4-BE49-F238E27FC236}">
              <a16:creationId xmlns:a16="http://schemas.microsoft.com/office/drawing/2014/main" id="{00000000-0008-0000-0900-0000B1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id="{00000000-0008-0000-0900-0000B2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1" name="Text Box 6">
          <a:extLst>
            <a:ext uri="{FF2B5EF4-FFF2-40B4-BE49-F238E27FC236}">
              <a16:creationId xmlns:a16="http://schemas.microsoft.com/office/drawing/2014/main" id="{00000000-0008-0000-0900-0000B3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2" name="Text Box 6">
          <a:extLst>
            <a:ext uri="{FF2B5EF4-FFF2-40B4-BE49-F238E27FC236}">
              <a16:creationId xmlns:a16="http://schemas.microsoft.com/office/drawing/2014/main" id="{00000000-0008-0000-0900-0000B4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3" name="Text Box 6">
          <a:extLst>
            <a:ext uri="{FF2B5EF4-FFF2-40B4-BE49-F238E27FC236}">
              <a16:creationId xmlns:a16="http://schemas.microsoft.com/office/drawing/2014/main" id="{00000000-0008-0000-0900-0000B5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4" name="Text Box 6">
          <a:extLst>
            <a:ext uri="{FF2B5EF4-FFF2-40B4-BE49-F238E27FC236}">
              <a16:creationId xmlns:a16="http://schemas.microsoft.com/office/drawing/2014/main" id="{00000000-0008-0000-0900-0000B6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28575</xdr:rowOff>
    </xdr:from>
    <xdr:ext cx="104775" cy="238125"/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900-0000B7070000}"/>
            </a:ext>
          </a:extLst>
        </xdr:cNvPr>
        <xdr:cNvSpPr txBox="1">
          <a:spLocks noChangeArrowheads="1"/>
        </xdr:cNvSpPr>
      </xdr:nvSpPr>
      <xdr:spPr bwMode="auto">
        <a:xfrm>
          <a:off x="8616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id="{00000000-0008-0000-0900-0000B8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77" name="Text Box 6">
          <a:extLst>
            <a:ext uri="{FF2B5EF4-FFF2-40B4-BE49-F238E27FC236}">
              <a16:creationId xmlns:a16="http://schemas.microsoft.com/office/drawing/2014/main" id="{00000000-0008-0000-0900-0000B9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900-0000BA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79" name="Text Box 6">
          <a:extLst>
            <a:ext uri="{FF2B5EF4-FFF2-40B4-BE49-F238E27FC236}">
              <a16:creationId xmlns:a16="http://schemas.microsoft.com/office/drawing/2014/main" id="{00000000-0008-0000-0900-0000BB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00000000-0008-0000-0900-0000BC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1" name="Text Box 6">
          <a:extLst>
            <a:ext uri="{FF2B5EF4-FFF2-40B4-BE49-F238E27FC236}">
              <a16:creationId xmlns:a16="http://schemas.microsoft.com/office/drawing/2014/main" id="{00000000-0008-0000-0900-0000BD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2" name="Text Box 6">
          <a:extLst>
            <a:ext uri="{FF2B5EF4-FFF2-40B4-BE49-F238E27FC236}">
              <a16:creationId xmlns:a16="http://schemas.microsoft.com/office/drawing/2014/main" id="{00000000-0008-0000-0900-0000BE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3" name="Text Box 6">
          <a:extLst>
            <a:ext uri="{FF2B5EF4-FFF2-40B4-BE49-F238E27FC236}">
              <a16:creationId xmlns:a16="http://schemas.microsoft.com/office/drawing/2014/main" id="{00000000-0008-0000-0900-0000BF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4" name="Text Box 6">
          <a:extLst>
            <a:ext uri="{FF2B5EF4-FFF2-40B4-BE49-F238E27FC236}">
              <a16:creationId xmlns:a16="http://schemas.microsoft.com/office/drawing/2014/main" id="{00000000-0008-0000-0900-0000C0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5" name="Text Box 6">
          <a:extLst>
            <a:ext uri="{FF2B5EF4-FFF2-40B4-BE49-F238E27FC236}">
              <a16:creationId xmlns:a16="http://schemas.microsoft.com/office/drawing/2014/main" id="{00000000-0008-0000-0900-0000C1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id="{00000000-0008-0000-0900-0000C2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7" name="Text Box 6">
          <a:extLst>
            <a:ext uri="{FF2B5EF4-FFF2-40B4-BE49-F238E27FC236}">
              <a16:creationId xmlns:a16="http://schemas.microsoft.com/office/drawing/2014/main" id="{00000000-0008-0000-0900-0000C3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28575</xdr:rowOff>
    </xdr:from>
    <xdr:ext cx="104775" cy="238125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00000000-0008-0000-0900-0000C4070000}"/>
            </a:ext>
          </a:extLst>
        </xdr:cNvPr>
        <xdr:cNvSpPr txBox="1">
          <a:spLocks noChangeArrowheads="1"/>
        </xdr:cNvSpPr>
      </xdr:nvSpPr>
      <xdr:spPr bwMode="auto">
        <a:xfrm>
          <a:off x="8616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89" name="Text Box 6">
          <a:extLst>
            <a:ext uri="{FF2B5EF4-FFF2-40B4-BE49-F238E27FC236}">
              <a16:creationId xmlns:a16="http://schemas.microsoft.com/office/drawing/2014/main" id="{00000000-0008-0000-0900-0000C5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0" name="Text Box 6">
          <a:extLst>
            <a:ext uri="{FF2B5EF4-FFF2-40B4-BE49-F238E27FC236}">
              <a16:creationId xmlns:a16="http://schemas.microsoft.com/office/drawing/2014/main" id="{00000000-0008-0000-0900-0000C6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1" name="Text Box 6">
          <a:extLst>
            <a:ext uri="{FF2B5EF4-FFF2-40B4-BE49-F238E27FC236}">
              <a16:creationId xmlns:a16="http://schemas.microsoft.com/office/drawing/2014/main" id="{00000000-0008-0000-0900-0000C7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2" name="Text Box 6">
          <a:extLst>
            <a:ext uri="{FF2B5EF4-FFF2-40B4-BE49-F238E27FC236}">
              <a16:creationId xmlns:a16="http://schemas.microsoft.com/office/drawing/2014/main" id="{00000000-0008-0000-0900-0000C8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900-0000C9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4" name="Text Box 6">
          <a:extLst>
            <a:ext uri="{FF2B5EF4-FFF2-40B4-BE49-F238E27FC236}">
              <a16:creationId xmlns:a16="http://schemas.microsoft.com/office/drawing/2014/main" id="{00000000-0008-0000-0900-0000CA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00000000-0008-0000-0900-0000CB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900-0000CC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7" name="Text Box 6">
          <a:extLst>
            <a:ext uri="{FF2B5EF4-FFF2-40B4-BE49-F238E27FC236}">
              <a16:creationId xmlns:a16="http://schemas.microsoft.com/office/drawing/2014/main" id="{00000000-0008-0000-0900-0000CD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8" name="Text Box 6">
          <a:extLst>
            <a:ext uri="{FF2B5EF4-FFF2-40B4-BE49-F238E27FC236}">
              <a16:creationId xmlns:a16="http://schemas.microsoft.com/office/drawing/2014/main" id="{00000000-0008-0000-0900-0000CE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1999" name="Text Box 6">
          <a:extLst>
            <a:ext uri="{FF2B5EF4-FFF2-40B4-BE49-F238E27FC236}">
              <a16:creationId xmlns:a16="http://schemas.microsoft.com/office/drawing/2014/main" id="{00000000-0008-0000-0900-0000CF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28575</xdr:rowOff>
    </xdr:from>
    <xdr:ext cx="104775" cy="238125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id="{00000000-0008-0000-0900-0000D0070000}"/>
            </a:ext>
          </a:extLst>
        </xdr:cNvPr>
        <xdr:cNvSpPr txBox="1">
          <a:spLocks noChangeArrowheads="1"/>
        </xdr:cNvSpPr>
      </xdr:nvSpPr>
      <xdr:spPr bwMode="auto">
        <a:xfrm>
          <a:off x="8616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916215</xdr:colOff>
      <xdr:row>17</xdr:row>
      <xdr:rowOff>28575</xdr:rowOff>
    </xdr:from>
    <xdr:ext cx="104775" cy="238125"/>
    <xdr:sp macro="" textlink="">
      <xdr:nvSpPr>
        <xdr:cNvPr id="2001" name="Text Box 6">
          <a:extLst>
            <a:ext uri="{FF2B5EF4-FFF2-40B4-BE49-F238E27FC236}">
              <a16:creationId xmlns:a16="http://schemas.microsoft.com/office/drawing/2014/main" id="{00000000-0008-0000-0900-0000D1070000}"/>
            </a:ext>
          </a:extLst>
        </xdr:cNvPr>
        <xdr:cNvSpPr txBox="1">
          <a:spLocks noChangeArrowheads="1"/>
        </xdr:cNvSpPr>
      </xdr:nvSpPr>
      <xdr:spPr bwMode="auto">
        <a:xfrm>
          <a:off x="15648215" y="4754789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900-0000D2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3" name="Text Box 6">
          <a:extLst>
            <a:ext uri="{FF2B5EF4-FFF2-40B4-BE49-F238E27FC236}">
              <a16:creationId xmlns:a16="http://schemas.microsoft.com/office/drawing/2014/main" id="{00000000-0008-0000-0900-0000D3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4" name="Text Box 6">
          <a:extLst>
            <a:ext uri="{FF2B5EF4-FFF2-40B4-BE49-F238E27FC236}">
              <a16:creationId xmlns:a16="http://schemas.microsoft.com/office/drawing/2014/main" id="{00000000-0008-0000-0900-0000D4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900-0000D5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6" name="Text Box 6">
          <a:extLst>
            <a:ext uri="{FF2B5EF4-FFF2-40B4-BE49-F238E27FC236}">
              <a16:creationId xmlns:a16="http://schemas.microsoft.com/office/drawing/2014/main" id="{00000000-0008-0000-0900-0000D6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00000000-0008-0000-0900-0000D7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00000000-0008-0000-0900-0000D8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09" name="Text Box 6">
          <a:extLst>
            <a:ext uri="{FF2B5EF4-FFF2-40B4-BE49-F238E27FC236}">
              <a16:creationId xmlns:a16="http://schemas.microsoft.com/office/drawing/2014/main" id="{00000000-0008-0000-0900-0000D9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00000000-0008-0000-0900-0000DA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00000000-0008-0000-0900-0000DB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2" name="Text Box 6">
          <a:extLst>
            <a:ext uri="{FF2B5EF4-FFF2-40B4-BE49-F238E27FC236}">
              <a16:creationId xmlns:a16="http://schemas.microsoft.com/office/drawing/2014/main" id="{00000000-0008-0000-0900-0000DC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3" name="Text Box 6">
          <a:extLst>
            <a:ext uri="{FF2B5EF4-FFF2-40B4-BE49-F238E27FC236}">
              <a16:creationId xmlns:a16="http://schemas.microsoft.com/office/drawing/2014/main" id="{00000000-0008-0000-0900-0000DD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4" name="Text Box 6">
          <a:extLst>
            <a:ext uri="{FF2B5EF4-FFF2-40B4-BE49-F238E27FC236}">
              <a16:creationId xmlns:a16="http://schemas.microsoft.com/office/drawing/2014/main" id="{00000000-0008-0000-0900-0000DE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</xdr:row>
      <xdr:rowOff>28575</xdr:rowOff>
    </xdr:from>
    <xdr:ext cx="104775" cy="238125"/>
    <xdr:sp macro="" textlink="">
      <xdr:nvSpPr>
        <xdr:cNvPr id="2015" name="Text Box 6">
          <a:extLst>
            <a:ext uri="{FF2B5EF4-FFF2-40B4-BE49-F238E27FC236}">
              <a16:creationId xmlns:a16="http://schemas.microsoft.com/office/drawing/2014/main" id="{00000000-0008-0000-0900-0000DF070000}"/>
            </a:ext>
          </a:extLst>
        </xdr:cNvPr>
        <xdr:cNvSpPr txBox="1">
          <a:spLocks noChangeArrowheads="1"/>
        </xdr:cNvSpPr>
      </xdr:nvSpPr>
      <xdr:spPr bwMode="auto">
        <a:xfrm>
          <a:off x="9505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2016" name="Text Box 6">
          <a:extLst>
            <a:ext uri="{FF2B5EF4-FFF2-40B4-BE49-F238E27FC236}">
              <a16:creationId xmlns:a16="http://schemas.microsoft.com/office/drawing/2014/main" id="{00000000-0008-0000-0900-0000E0070000}"/>
            </a:ext>
          </a:extLst>
        </xdr:cNvPr>
        <xdr:cNvSpPr txBox="1">
          <a:spLocks noChangeArrowheads="1"/>
        </xdr:cNvSpPr>
      </xdr:nvSpPr>
      <xdr:spPr bwMode="auto">
        <a:xfrm>
          <a:off x="9505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2017" name="Text Box 6">
          <a:extLst>
            <a:ext uri="{FF2B5EF4-FFF2-40B4-BE49-F238E27FC236}">
              <a16:creationId xmlns:a16="http://schemas.microsoft.com/office/drawing/2014/main" id="{00000000-0008-0000-0900-0000E1070000}"/>
            </a:ext>
          </a:extLst>
        </xdr:cNvPr>
        <xdr:cNvSpPr txBox="1">
          <a:spLocks noChangeArrowheads="1"/>
        </xdr:cNvSpPr>
      </xdr:nvSpPr>
      <xdr:spPr bwMode="auto">
        <a:xfrm>
          <a:off x="9505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id="{00000000-0008-0000-0900-0000E2070000}"/>
            </a:ext>
          </a:extLst>
        </xdr:cNvPr>
        <xdr:cNvSpPr txBox="1">
          <a:spLocks noChangeArrowheads="1"/>
        </xdr:cNvSpPr>
      </xdr:nvSpPr>
      <xdr:spPr bwMode="auto">
        <a:xfrm>
          <a:off x="9505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16</xdr:row>
      <xdr:rowOff>28575</xdr:rowOff>
    </xdr:from>
    <xdr:ext cx="104775" cy="238125"/>
    <xdr:sp macro="" textlink="">
      <xdr:nvSpPr>
        <xdr:cNvPr id="2019" name="Text Box 6">
          <a:extLst>
            <a:ext uri="{FF2B5EF4-FFF2-40B4-BE49-F238E27FC236}">
              <a16:creationId xmlns:a16="http://schemas.microsoft.com/office/drawing/2014/main" id="{00000000-0008-0000-0900-0000E3070000}"/>
            </a:ext>
          </a:extLst>
        </xdr:cNvPr>
        <xdr:cNvSpPr txBox="1">
          <a:spLocks noChangeArrowheads="1"/>
        </xdr:cNvSpPr>
      </xdr:nvSpPr>
      <xdr:spPr bwMode="auto">
        <a:xfrm>
          <a:off x="9505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900-0000E4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1" name="Text Box 6">
          <a:extLst>
            <a:ext uri="{FF2B5EF4-FFF2-40B4-BE49-F238E27FC236}">
              <a16:creationId xmlns:a16="http://schemas.microsoft.com/office/drawing/2014/main" id="{00000000-0008-0000-0900-0000E5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00000000-0008-0000-0900-0000E6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900-0000E7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4" name="Text Box 6">
          <a:extLst>
            <a:ext uri="{FF2B5EF4-FFF2-40B4-BE49-F238E27FC236}">
              <a16:creationId xmlns:a16="http://schemas.microsoft.com/office/drawing/2014/main" id="{00000000-0008-0000-0900-0000E8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5" name="Text Box 6">
          <a:extLst>
            <a:ext uri="{FF2B5EF4-FFF2-40B4-BE49-F238E27FC236}">
              <a16:creationId xmlns:a16="http://schemas.microsoft.com/office/drawing/2014/main" id="{00000000-0008-0000-0900-0000E9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6" name="Text Box 6">
          <a:extLst>
            <a:ext uri="{FF2B5EF4-FFF2-40B4-BE49-F238E27FC236}">
              <a16:creationId xmlns:a16="http://schemas.microsoft.com/office/drawing/2014/main" id="{00000000-0008-0000-0900-0000EA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7" name="Text Box 6">
          <a:extLst>
            <a:ext uri="{FF2B5EF4-FFF2-40B4-BE49-F238E27FC236}">
              <a16:creationId xmlns:a16="http://schemas.microsoft.com/office/drawing/2014/main" id="{00000000-0008-0000-0900-0000EB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8" name="Text Box 6">
          <a:extLst>
            <a:ext uri="{FF2B5EF4-FFF2-40B4-BE49-F238E27FC236}">
              <a16:creationId xmlns:a16="http://schemas.microsoft.com/office/drawing/2014/main" id="{00000000-0008-0000-0900-0000EC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900-0000ED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id="{00000000-0008-0000-0900-0000EE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31" name="Text Box 6">
          <a:extLst>
            <a:ext uri="{FF2B5EF4-FFF2-40B4-BE49-F238E27FC236}">
              <a16:creationId xmlns:a16="http://schemas.microsoft.com/office/drawing/2014/main" id="{00000000-0008-0000-0900-0000EF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900-0000F0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28575</xdr:rowOff>
    </xdr:from>
    <xdr:ext cx="104775" cy="238125"/>
    <xdr:sp macro="" textlink="">
      <xdr:nvSpPr>
        <xdr:cNvPr id="2033" name="Text Box 6">
          <a:extLst>
            <a:ext uri="{FF2B5EF4-FFF2-40B4-BE49-F238E27FC236}">
              <a16:creationId xmlns:a16="http://schemas.microsoft.com/office/drawing/2014/main" id="{00000000-0008-0000-0900-0000F1070000}"/>
            </a:ext>
          </a:extLst>
        </xdr:cNvPr>
        <xdr:cNvSpPr txBox="1">
          <a:spLocks noChangeArrowheads="1"/>
        </xdr:cNvSpPr>
      </xdr:nvSpPr>
      <xdr:spPr bwMode="auto">
        <a:xfrm>
          <a:off x="10394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4" name="Text Box 6">
          <a:extLst>
            <a:ext uri="{FF2B5EF4-FFF2-40B4-BE49-F238E27FC236}">
              <a16:creationId xmlns:a16="http://schemas.microsoft.com/office/drawing/2014/main" id="{00000000-0008-0000-0900-0000F2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5" name="Text Box 6">
          <a:extLst>
            <a:ext uri="{FF2B5EF4-FFF2-40B4-BE49-F238E27FC236}">
              <a16:creationId xmlns:a16="http://schemas.microsoft.com/office/drawing/2014/main" id="{00000000-0008-0000-0900-0000F3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6" name="Text Box 6">
          <a:extLst>
            <a:ext uri="{FF2B5EF4-FFF2-40B4-BE49-F238E27FC236}">
              <a16:creationId xmlns:a16="http://schemas.microsoft.com/office/drawing/2014/main" id="{00000000-0008-0000-0900-0000F4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7" name="Text Box 6">
          <a:extLst>
            <a:ext uri="{FF2B5EF4-FFF2-40B4-BE49-F238E27FC236}">
              <a16:creationId xmlns:a16="http://schemas.microsoft.com/office/drawing/2014/main" id="{00000000-0008-0000-0900-0000F5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id="{00000000-0008-0000-0900-0000F6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39" name="Text Box 6">
          <a:extLst>
            <a:ext uri="{FF2B5EF4-FFF2-40B4-BE49-F238E27FC236}">
              <a16:creationId xmlns:a16="http://schemas.microsoft.com/office/drawing/2014/main" id="{00000000-0008-0000-0900-0000F7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id="{00000000-0008-0000-0900-0000F8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1" name="Text Box 6">
          <a:extLst>
            <a:ext uri="{FF2B5EF4-FFF2-40B4-BE49-F238E27FC236}">
              <a16:creationId xmlns:a16="http://schemas.microsoft.com/office/drawing/2014/main" id="{00000000-0008-0000-0900-0000F9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2" name="Text Box 6">
          <a:extLst>
            <a:ext uri="{FF2B5EF4-FFF2-40B4-BE49-F238E27FC236}">
              <a16:creationId xmlns:a16="http://schemas.microsoft.com/office/drawing/2014/main" id="{00000000-0008-0000-0900-0000FA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3" name="Text Box 6">
          <a:extLst>
            <a:ext uri="{FF2B5EF4-FFF2-40B4-BE49-F238E27FC236}">
              <a16:creationId xmlns:a16="http://schemas.microsoft.com/office/drawing/2014/main" id="{00000000-0008-0000-0900-0000FB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4" name="Text Box 6">
          <a:extLst>
            <a:ext uri="{FF2B5EF4-FFF2-40B4-BE49-F238E27FC236}">
              <a16:creationId xmlns:a16="http://schemas.microsoft.com/office/drawing/2014/main" id="{00000000-0008-0000-0900-0000FC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5" name="Text Box 6">
          <a:extLst>
            <a:ext uri="{FF2B5EF4-FFF2-40B4-BE49-F238E27FC236}">
              <a16:creationId xmlns:a16="http://schemas.microsoft.com/office/drawing/2014/main" id="{00000000-0008-0000-0900-0000FD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6" name="Text Box 6">
          <a:extLst>
            <a:ext uri="{FF2B5EF4-FFF2-40B4-BE49-F238E27FC236}">
              <a16:creationId xmlns:a16="http://schemas.microsoft.com/office/drawing/2014/main" id="{00000000-0008-0000-0900-0000FE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900-0000FF07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8" name="Text Box 6">
          <a:extLst>
            <a:ext uri="{FF2B5EF4-FFF2-40B4-BE49-F238E27FC236}">
              <a16:creationId xmlns:a16="http://schemas.microsoft.com/office/drawing/2014/main" id="{00000000-0008-0000-0900-00000008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28575</xdr:rowOff>
    </xdr:from>
    <xdr:ext cx="104775" cy="238125"/>
    <xdr:sp macro="" textlink="">
      <xdr:nvSpPr>
        <xdr:cNvPr id="2049" name="Text Box 6">
          <a:extLst>
            <a:ext uri="{FF2B5EF4-FFF2-40B4-BE49-F238E27FC236}">
              <a16:creationId xmlns:a16="http://schemas.microsoft.com/office/drawing/2014/main" id="{00000000-0008-0000-0900-000001080000}"/>
            </a:ext>
          </a:extLst>
        </xdr:cNvPr>
        <xdr:cNvSpPr txBox="1">
          <a:spLocks noChangeArrowheads="1"/>
        </xdr:cNvSpPr>
      </xdr:nvSpPr>
      <xdr:spPr bwMode="auto">
        <a:xfrm>
          <a:off x="10394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1324206</xdr:colOff>
      <xdr:row>16</xdr:row>
      <xdr:rowOff>28575</xdr:rowOff>
    </xdr:from>
    <xdr:ext cx="104775" cy="238125"/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900-000002080000}"/>
            </a:ext>
          </a:extLst>
        </xdr:cNvPr>
        <xdr:cNvSpPr txBox="1">
          <a:spLocks noChangeArrowheads="1"/>
        </xdr:cNvSpPr>
      </xdr:nvSpPr>
      <xdr:spPr bwMode="auto">
        <a:xfrm>
          <a:off x="25485182" y="5255709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1" name="Text Box 6">
          <a:extLst>
            <a:ext uri="{FF2B5EF4-FFF2-40B4-BE49-F238E27FC236}">
              <a16:creationId xmlns:a16="http://schemas.microsoft.com/office/drawing/2014/main" id="{00000000-0008-0000-0900-000003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2" name="Text Box 6">
          <a:extLst>
            <a:ext uri="{FF2B5EF4-FFF2-40B4-BE49-F238E27FC236}">
              <a16:creationId xmlns:a16="http://schemas.microsoft.com/office/drawing/2014/main" id="{00000000-0008-0000-0900-000004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3" name="Text Box 6">
          <a:extLst>
            <a:ext uri="{FF2B5EF4-FFF2-40B4-BE49-F238E27FC236}">
              <a16:creationId xmlns:a16="http://schemas.microsoft.com/office/drawing/2014/main" id="{00000000-0008-0000-0900-000005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900-000006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00000000-0008-0000-0900-000007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6" name="Text Box 6">
          <a:extLst>
            <a:ext uri="{FF2B5EF4-FFF2-40B4-BE49-F238E27FC236}">
              <a16:creationId xmlns:a16="http://schemas.microsoft.com/office/drawing/2014/main" id="{00000000-0008-0000-0900-000008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7" name="Text Box 6">
          <a:extLst>
            <a:ext uri="{FF2B5EF4-FFF2-40B4-BE49-F238E27FC236}">
              <a16:creationId xmlns:a16="http://schemas.microsoft.com/office/drawing/2014/main" id="{00000000-0008-0000-0900-000009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8" name="Text Box 6">
          <a:extLst>
            <a:ext uri="{FF2B5EF4-FFF2-40B4-BE49-F238E27FC236}">
              <a16:creationId xmlns:a16="http://schemas.microsoft.com/office/drawing/2014/main" id="{00000000-0008-0000-0900-00000A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59" name="Text Box 6">
          <a:extLst>
            <a:ext uri="{FF2B5EF4-FFF2-40B4-BE49-F238E27FC236}">
              <a16:creationId xmlns:a16="http://schemas.microsoft.com/office/drawing/2014/main" id="{00000000-0008-0000-0900-00000B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id="{00000000-0008-0000-0900-00000C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61" name="Text Box 6">
          <a:extLst>
            <a:ext uri="{FF2B5EF4-FFF2-40B4-BE49-F238E27FC236}">
              <a16:creationId xmlns:a16="http://schemas.microsoft.com/office/drawing/2014/main" id="{00000000-0008-0000-0900-00000D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62" name="Text Box 6">
          <a:extLst>
            <a:ext uri="{FF2B5EF4-FFF2-40B4-BE49-F238E27FC236}">
              <a16:creationId xmlns:a16="http://schemas.microsoft.com/office/drawing/2014/main" id="{00000000-0008-0000-0900-00000E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28575</xdr:rowOff>
    </xdr:from>
    <xdr:ext cx="104775" cy="238125"/>
    <xdr:sp macro="" textlink="">
      <xdr:nvSpPr>
        <xdr:cNvPr id="2063" name="Text Box 6">
          <a:extLst>
            <a:ext uri="{FF2B5EF4-FFF2-40B4-BE49-F238E27FC236}">
              <a16:creationId xmlns:a16="http://schemas.microsoft.com/office/drawing/2014/main" id="{00000000-0008-0000-0900-00000F080000}"/>
            </a:ext>
          </a:extLst>
        </xdr:cNvPr>
        <xdr:cNvSpPr txBox="1">
          <a:spLocks noChangeArrowheads="1"/>
        </xdr:cNvSpPr>
      </xdr:nvSpPr>
      <xdr:spPr bwMode="auto">
        <a:xfrm>
          <a:off x="10394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4" name="Text Box 6">
          <a:extLst>
            <a:ext uri="{FF2B5EF4-FFF2-40B4-BE49-F238E27FC236}">
              <a16:creationId xmlns:a16="http://schemas.microsoft.com/office/drawing/2014/main" id="{00000000-0008-0000-0900-000010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900-000011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6" name="Text Box 6">
          <a:extLst>
            <a:ext uri="{FF2B5EF4-FFF2-40B4-BE49-F238E27FC236}">
              <a16:creationId xmlns:a16="http://schemas.microsoft.com/office/drawing/2014/main" id="{00000000-0008-0000-0900-000012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7" name="Text Box 6">
          <a:extLst>
            <a:ext uri="{FF2B5EF4-FFF2-40B4-BE49-F238E27FC236}">
              <a16:creationId xmlns:a16="http://schemas.microsoft.com/office/drawing/2014/main" id="{00000000-0008-0000-0900-000013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900-000014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69" name="Text Box 6">
          <a:extLst>
            <a:ext uri="{FF2B5EF4-FFF2-40B4-BE49-F238E27FC236}">
              <a16:creationId xmlns:a16="http://schemas.microsoft.com/office/drawing/2014/main" id="{00000000-0008-0000-0900-000015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id="{00000000-0008-0000-0900-000016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71" name="Text Box 6">
          <a:extLst>
            <a:ext uri="{FF2B5EF4-FFF2-40B4-BE49-F238E27FC236}">
              <a16:creationId xmlns:a16="http://schemas.microsoft.com/office/drawing/2014/main" id="{00000000-0008-0000-0900-000017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28575</xdr:rowOff>
    </xdr:from>
    <xdr:ext cx="104775" cy="238125"/>
    <xdr:sp macro="" textlink="">
      <xdr:nvSpPr>
        <xdr:cNvPr id="2072" name="Text Box 6">
          <a:extLst>
            <a:ext uri="{FF2B5EF4-FFF2-40B4-BE49-F238E27FC236}">
              <a16:creationId xmlns:a16="http://schemas.microsoft.com/office/drawing/2014/main" id="{00000000-0008-0000-0900-000018080000}"/>
            </a:ext>
          </a:extLst>
        </xdr:cNvPr>
        <xdr:cNvSpPr txBox="1">
          <a:spLocks noChangeArrowheads="1"/>
        </xdr:cNvSpPr>
      </xdr:nvSpPr>
      <xdr:spPr bwMode="auto">
        <a:xfrm>
          <a:off x="11283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2073" name="Text Box 6">
          <a:extLst>
            <a:ext uri="{FF2B5EF4-FFF2-40B4-BE49-F238E27FC236}">
              <a16:creationId xmlns:a16="http://schemas.microsoft.com/office/drawing/2014/main" id="{00000000-0008-0000-0900-000019080000}"/>
            </a:ext>
          </a:extLst>
        </xdr:cNvPr>
        <xdr:cNvSpPr txBox="1">
          <a:spLocks noChangeArrowheads="1"/>
        </xdr:cNvSpPr>
      </xdr:nvSpPr>
      <xdr:spPr bwMode="auto">
        <a:xfrm>
          <a:off x="11283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00000000-0008-0000-0900-00001A080000}"/>
            </a:ext>
          </a:extLst>
        </xdr:cNvPr>
        <xdr:cNvSpPr txBox="1">
          <a:spLocks noChangeArrowheads="1"/>
        </xdr:cNvSpPr>
      </xdr:nvSpPr>
      <xdr:spPr bwMode="auto">
        <a:xfrm>
          <a:off x="11283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2075" name="Text Box 6">
          <a:extLst>
            <a:ext uri="{FF2B5EF4-FFF2-40B4-BE49-F238E27FC236}">
              <a16:creationId xmlns:a16="http://schemas.microsoft.com/office/drawing/2014/main" id="{00000000-0008-0000-0900-00001B080000}"/>
            </a:ext>
          </a:extLst>
        </xdr:cNvPr>
        <xdr:cNvSpPr txBox="1">
          <a:spLocks noChangeArrowheads="1"/>
        </xdr:cNvSpPr>
      </xdr:nvSpPr>
      <xdr:spPr bwMode="auto">
        <a:xfrm>
          <a:off x="11283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28575</xdr:rowOff>
    </xdr:from>
    <xdr:ext cx="104775" cy="238125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id="{00000000-0008-0000-0900-00001C080000}"/>
            </a:ext>
          </a:extLst>
        </xdr:cNvPr>
        <xdr:cNvSpPr txBox="1">
          <a:spLocks noChangeArrowheads="1"/>
        </xdr:cNvSpPr>
      </xdr:nvSpPr>
      <xdr:spPr bwMode="auto">
        <a:xfrm>
          <a:off x="11283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900-00001D080000}"/>
            </a:ext>
          </a:extLst>
        </xdr:cNvPr>
        <xdr:cNvSpPr txBox="1">
          <a:spLocks noChangeArrowheads="1"/>
        </xdr:cNvSpPr>
      </xdr:nvSpPr>
      <xdr:spPr bwMode="auto">
        <a:xfrm>
          <a:off x="1217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2078" name="Text Box 6">
          <a:extLst>
            <a:ext uri="{FF2B5EF4-FFF2-40B4-BE49-F238E27FC236}">
              <a16:creationId xmlns:a16="http://schemas.microsoft.com/office/drawing/2014/main" id="{00000000-0008-0000-0900-00001E080000}"/>
            </a:ext>
          </a:extLst>
        </xdr:cNvPr>
        <xdr:cNvSpPr txBox="1">
          <a:spLocks noChangeArrowheads="1"/>
        </xdr:cNvSpPr>
      </xdr:nvSpPr>
      <xdr:spPr bwMode="auto">
        <a:xfrm>
          <a:off x="1217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2079" name="Text Box 6">
          <a:extLst>
            <a:ext uri="{FF2B5EF4-FFF2-40B4-BE49-F238E27FC236}">
              <a16:creationId xmlns:a16="http://schemas.microsoft.com/office/drawing/2014/main" id="{00000000-0008-0000-0900-00001F080000}"/>
            </a:ext>
          </a:extLst>
        </xdr:cNvPr>
        <xdr:cNvSpPr txBox="1">
          <a:spLocks noChangeArrowheads="1"/>
        </xdr:cNvSpPr>
      </xdr:nvSpPr>
      <xdr:spPr bwMode="auto">
        <a:xfrm>
          <a:off x="1217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00000000-0008-0000-0900-000020080000}"/>
            </a:ext>
          </a:extLst>
        </xdr:cNvPr>
        <xdr:cNvSpPr txBox="1">
          <a:spLocks noChangeArrowheads="1"/>
        </xdr:cNvSpPr>
      </xdr:nvSpPr>
      <xdr:spPr bwMode="auto">
        <a:xfrm>
          <a:off x="1217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15</xdr:row>
      <xdr:rowOff>28575</xdr:rowOff>
    </xdr:from>
    <xdr:ext cx="104775" cy="238125"/>
    <xdr:sp macro="" textlink="">
      <xdr:nvSpPr>
        <xdr:cNvPr id="2081" name="Text Box 6">
          <a:extLst>
            <a:ext uri="{FF2B5EF4-FFF2-40B4-BE49-F238E27FC236}">
              <a16:creationId xmlns:a16="http://schemas.microsoft.com/office/drawing/2014/main" id="{00000000-0008-0000-0900-000021080000}"/>
            </a:ext>
          </a:extLst>
        </xdr:cNvPr>
        <xdr:cNvSpPr txBox="1">
          <a:spLocks noChangeArrowheads="1"/>
        </xdr:cNvSpPr>
      </xdr:nvSpPr>
      <xdr:spPr bwMode="auto">
        <a:xfrm>
          <a:off x="12172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28575</xdr:rowOff>
    </xdr:from>
    <xdr:ext cx="104775" cy="238125"/>
    <xdr:sp macro="" textlink="">
      <xdr:nvSpPr>
        <xdr:cNvPr id="2082" name="Text Box 6">
          <a:extLst>
            <a:ext uri="{FF2B5EF4-FFF2-40B4-BE49-F238E27FC236}">
              <a16:creationId xmlns:a16="http://schemas.microsoft.com/office/drawing/2014/main" id="{00000000-0008-0000-0900-000022080000}"/>
            </a:ext>
          </a:extLst>
        </xdr:cNvPr>
        <xdr:cNvSpPr txBox="1">
          <a:spLocks noChangeArrowheads="1"/>
        </xdr:cNvSpPr>
      </xdr:nvSpPr>
      <xdr:spPr bwMode="auto">
        <a:xfrm>
          <a:off x="1306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28575</xdr:rowOff>
    </xdr:from>
    <xdr:ext cx="104775" cy="238125"/>
    <xdr:sp macro="" textlink="">
      <xdr:nvSpPr>
        <xdr:cNvPr id="2083" name="Text Box 6">
          <a:extLst>
            <a:ext uri="{FF2B5EF4-FFF2-40B4-BE49-F238E27FC236}">
              <a16:creationId xmlns:a16="http://schemas.microsoft.com/office/drawing/2014/main" id="{00000000-0008-0000-0900-000023080000}"/>
            </a:ext>
          </a:extLst>
        </xdr:cNvPr>
        <xdr:cNvSpPr txBox="1">
          <a:spLocks noChangeArrowheads="1"/>
        </xdr:cNvSpPr>
      </xdr:nvSpPr>
      <xdr:spPr bwMode="auto">
        <a:xfrm>
          <a:off x="1306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28575</xdr:rowOff>
    </xdr:from>
    <xdr:ext cx="104775" cy="238125"/>
    <xdr:sp macro="" textlink="">
      <xdr:nvSpPr>
        <xdr:cNvPr id="2084" name="Text Box 6">
          <a:extLst>
            <a:ext uri="{FF2B5EF4-FFF2-40B4-BE49-F238E27FC236}">
              <a16:creationId xmlns:a16="http://schemas.microsoft.com/office/drawing/2014/main" id="{00000000-0008-0000-0900-000024080000}"/>
            </a:ext>
          </a:extLst>
        </xdr:cNvPr>
        <xdr:cNvSpPr txBox="1">
          <a:spLocks noChangeArrowheads="1"/>
        </xdr:cNvSpPr>
      </xdr:nvSpPr>
      <xdr:spPr bwMode="auto">
        <a:xfrm>
          <a:off x="13061950" y="936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85" name="Text Box 6">
          <a:extLst>
            <a:ext uri="{FF2B5EF4-FFF2-40B4-BE49-F238E27FC236}">
              <a16:creationId xmlns:a16="http://schemas.microsoft.com/office/drawing/2014/main" id="{00000000-0008-0000-0900-000025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86" name="Text Box 6">
          <a:extLst>
            <a:ext uri="{FF2B5EF4-FFF2-40B4-BE49-F238E27FC236}">
              <a16:creationId xmlns:a16="http://schemas.microsoft.com/office/drawing/2014/main" id="{00000000-0008-0000-0900-000026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87" name="Text Box 6">
          <a:extLst>
            <a:ext uri="{FF2B5EF4-FFF2-40B4-BE49-F238E27FC236}">
              <a16:creationId xmlns:a16="http://schemas.microsoft.com/office/drawing/2014/main" id="{00000000-0008-0000-0900-000027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88" name="Text Box 6">
          <a:extLst>
            <a:ext uri="{FF2B5EF4-FFF2-40B4-BE49-F238E27FC236}">
              <a16:creationId xmlns:a16="http://schemas.microsoft.com/office/drawing/2014/main" id="{00000000-0008-0000-0900-000028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89" name="Text Box 6">
          <a:extLst>
            <a:ext uri="{FF2B5EF4-FFF2-40B4-BE49-F238E27FC236}">
              <a16:creationId xmlns:a16="http://schemas.microsoft.com/office/drawing/2014/main" id="{00000000-0008-0000-0900-000029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0" name="Text Box 6">
          <a:extLst>
            <a:ext uri="{FF2B5EF4-FFF2-40B4-BE49-F238E27FC236}">
              <a16:creationId xmlns:a16="http://schemas.microsoft.com/office/drawing/2014/main" id="{00000000-0008-0000-0900-00002A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1" name="Text Box 6">
          <a:extLst>
            <a:ext uri="{FF2B5EF4-FFF2-40B4-BE49-F238E27FC236}">
              <a16:creationId xmlns:a16="http://schemas.microsoft.com/office/drawing/2014/main" id="{00000000-0008-0000-0900-00002B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2" name="Text Box 6">
          <a:extLst>
            <a:ext uri="{FF2B5EF4-FFF2-40B4-BE49-F238E27FC236}">
              <a16:creationId xmlns:a16="http://schemas.microsoft.com/office/drawing/2014/main" id="{00000000-0008-0000-0900-00002C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3" name="Text Box 6">
          <a:extLst>
            <a:ext uri="{FF2B5EF4-FFF2-40B4-BE49-F238E27FC236}">
              <a16:creationId xmlns:a16="http://schemas.microsoft.com/office/drawing/2014/main" id="{00000000-0008-0000-0900-00002D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4" name="Text Box 6">
          <a:extLst>
            <a:ext uri="{FF2B5EF4-FFF2-40B4-BE49-F238E27FC236}">
              <a16:creationId xmlns:a16="http://schemas.microsoft.com/office/drawing/2014/main" id="{00000000-0008-0000-0900-00002E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900-00002F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6" name="Text Box 6">
          <a:extLst>
            <a:ext uri="{FF2B5EF4-FFF2-40B4-BE49-F238E27FC236}">
              <a16:creationId xmlns:a16="http://schemas.microsoft.com/office/drawing/2014/main" id="{00000000-0008-0000-0900-000030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</xdr:row>
      <xdr:rowOff>28575</xdr:rowOff>
    </xdr:from>
    <xdr:ext cx="104775" cy="238125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00000000-0008-0000-0900-000031080000}"/>
            </a:ext>
          </a:extLst>
        </xdr:cNvPr>
        <xdr:cNvSpPr txBox="1">
          <a:spLocks noChangeArrowheads="1"/>
        </xdr:cNvSpPr>
      </xdr:nvSpPr>
      <xdr:spPr bwMode="auto">
        <a:xfrm>
          <a:off x="13061950" y="11207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id="{00000000-0008-0000-0900-000032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099" name="Text Box 6">
          <a:extLst>
            <a:ext uri="{FF2B5EF4-FFF2-40B4-BE49-F238E27FC236}">
              <a16:creationId xmlns:a16="http://schemas.microsoft.com/office/drawing/2014/main" id="{00000000-0008-0000-0900-000033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0" name="Text Box 6">
          <a:extLst>
            <a:ext uri="{FF2B5EF4-FFF2-40B4-BE49-F238E27FC236}">
              <a16:creationId xmlns:a16="http://schemas.microsoft.com/office/drawing/2014/main" id="{00000000-0008-0000-0900-000034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1" name="Text Box 6">
          <a:extLst>
            <a:ext uri="{FF2B5EF4-FFF2-40B4-BE49-F238E27FC236}">
              <a16:creationId xmlns:a16="http://schemas.microsoft.com/office/drawing/2014/main" id="{00000000-0008-0000-0900-000035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2" name="Text Box 6">
          <a:extLst>
            <a:ext uri="{FF2B5EF4-FFF2-40B4-BE49-F238E27FC236}">
              <a16:creationId xmlns:a16="http://schemas.microsoft.com/office/drawing/2014/main" id="{00000000-0008-0000-0900-000036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3" name="Text Box 6">
          <a:extLst>
            <a:ext uri="{FF2B5EF4-FFF2-40B4-BE49-F238E27FC236}">
              <a16:creationId xmlns:a16="http://schemas.microsoft.com/office/drawing/2014/main" id="{00000000-0008-0000-0900-000037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900-000038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5" name="Text Box 6">
          <a:extLst>
            <a:ext uri="{FF2B5EF4-FFF2-40B4-BE49-F238E27FC236}">
              <a16:creationId xmlns:a16="http://schemas.microsoft.com/office/drawing/2014/main" id="{00000000-0008-0000-0900-000039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6" name="Text Box 6">
          <a:extLst>
            <a:ext uri="{FF2B5EF4-FFF2-40B4-BE49-F238E27FC236}">
              <a16:creationId xmlns:a16="http://schemas.microsoft.com/office/drawing/2014/main" id="{00000000-0008-0000-0900-00003A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7" name="Text Box 6">
          <a:extLst>
            <a:ext uri="{FF2B5EF4-FFF2-40B4-BE49-F238E27FC236}">
              <a16:creationId xmlns:a16="http://schemas.microsoft.com/office/drawing/2014/main" id="{00000000-0008-0000-0900-00003B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00000000-0008-0000-0900-00003C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09" name="Text Box 6">
          <a:extLst>
            <a:ext uri="{FF2B5EF4-FFF2-40B4-BE49-F238E27FC236}">
              <a16:creationId xmlns:a16="http://schemas.microsoft.com/office/drawing/2014/main" id="{00000000-0008-0000-0900-00003D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17</xdr:row>
      <xdr:rowOff>28575</xdr:rowOff>
    </xdr:from>
    <xdr:ext cx="104775" cy="238125"/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900-00003E080000}"/>
            </a:ext>
          </a:extLst>
        </xdr:cNvPr>
        <xdr:cNvSpPr txBox="1">
          <a:spLocks noChangeArrowheads="1"/>
        </xdr:cNvSpPr>
      </xdr:nvSpPr>
      <xdr:spPr bwMode="auto">
        <a:xfrm>
          <a:off x="13061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2090854</xdr:colOff>
      <xdr:row>3</xdr:row>
      <xdr:rowOff>302013</xdr:rowOff>
    </xdr:from>
    <xdr:to>
      <xdr:col>1</xdr:col>
      <xdr:colOff>3230905</xdr:colOff>
      <xdr:row>6</xdr:row>
      <xdr:rowOff>179146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9939" y="998964"/>
          <a:ext cx="1140051" cy="1085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delo%20-%20Formato%20en%20Excel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doc"/>
      <sheetName val="Introducción"/>
      <sheetName val="Cronograma Clarity"/>
      <sheetName val="Capacidad Procesos"/>
      <sheetName val="Lista"/>
      <sheetName val="Cronograma Project - Ejemplo"/>
      <sheetName val="Costos Clarity"/>
      <sheetName val="Control de cambios"/>
    </sheetNames>
    <sheetDataSet>
      <sheetData sheetId="0"/>
      <sheetData sheetId="1"/>
      <sheetData sheetId="2"/>
      <sheetData sheetId="3"/>
      <sheetData sheetId="4">
        <row r="2">
          <cell r="B2" t="str">
            <v>S</v>
          </cell>
        </row>
        <row r="3">
          <cell r="B3" t="str">
            <v>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sqref="A1:C1"/>
    </sheetView>
  </sheetViews>
  <sheetFormatPr baseColWidth="10" defaultRowHeight="12.75" x14ac:dyDescent="0.2"/>
  <cols>
    <col min="1" max="1" width="50.140625" customWidth="1"/>
    <col min="2" max="2" width="21.42578125" customWidth="1"/>
    <col min="3" max="3" width="19.28515625" customWidth="1"/>
  </cols>
  <sheetData>
    <row r="1" spans="1:4" ht="15.75" x14ac:dyDescent="0.25">
      <c r="A1" s="144" t="s">
        <v>95</v>
      </c>
      <c r="B1" s="144"/>
      <c r="C1" s="144"/>
    </row>
    <row r="2" spans="1:4" s="51" customFormat="1" ht="15.75" x14ac:dyDescent="0.25">
      <c r="A2" s="53" t="s">
        <v>93</v>
      </c>
      <c r="B2" s="53" t="s">
        <v>94</v>
      </c>
      <c r="C2" s="54" t="s">
        <v>59</v>
      </c>
    </row>
    <row r="3" spans="1:4" ht="15" x14ac:dyDescent="0.2">
      <c r="A3" s="55" t="s">
        <v>97</v>
      </c>
      <c r="B3" s="56">
        <v>880787600</v>
      </c>
      <c r="C3" s="57">
        <v>971621243</v>
      </c>
      <c r="D3" s="52"/>
    </row>
    <row r="4" spans="1:4" ht="15" x14ac:dyDescent="0.2">
      <c r="A4" s="55" t="s">
        <v>96</v>
      </c>
      <c r="B4" s="56">
        <v>301025000</v>
      </c>
      <c r="C4" s="57">
        <v>379970000</v>
      </c>
      <c r="D4" s="52"/>
    </row>
    <row r="5" spans="1:4" ht="15" x14ac:dyDescent="0.2">
      <c r="A5" s="55" t="s">
        <v>98</v>
      </c>
      <c r="B5" s="56">
        <v>8940000</v>
      </c>
      <c r="C5" s="57">
        <v>8712000</v>
      </c>
      <c r="D5" s="52"/>
    </row>
    <row r="6" spans="1:4" ht="15" x14ac:dyDescent="0.2">
      <c r="A6" s="55" t="s">
        <v>99</v>
      </c>
      <c r="B6" s="56">
        <v>2840000</v>
      </c>
      <c r="C6" s="57">
        <v>2811000</v>
      </c>
      <c r="D6" s="52"/>
    </row>
    <row r="7" spans="1:4" ht="15" x14ac:dyDescent="0.2">
      <c r="A7" s="55" t="s">
        <v>100</v>
      </c>
      <c r="B7" s="56">
        <v>571182600</v>
      </c>
      <c r="C7" s="57">
        <v>570020343</v>
      </c>
      <c r="D7" s="52"/>
    </row>
    <row r="8" spans="1:4" ht="15" x14ac:dyDescent="0.2">
      <c r="A8" s="55" t="s">
        <v>101</v>
      </c>
      <c r="B8" s="56">
        <v>13000000</v>
      </c>
      <c r="C8" s="57">
        <v>14514000</v>
      </c>
      <c r="D8" s="52"/>
    </row>
    <row r="9" spans="1:4" ht="15.75" x14ac:dyDescent="0.25">
      <c r="A9" s="58" t="s">
        <v>102</v>
      </c>
      <c r="B9" s="59">
        <f>SUM(B3:B8)</f>
        <v>1777775200</v>
      </c>
      <c r="C9" s="60">
        <f>SUM(C3:C8)</f>
        <v>1947648586</v>
      </c>
      <c r="D9" s="52"/>
    </row>
    <row r="10" spans="1:4" ht="15" x14ac:dyDescent="0.2">
      <c r="A10" s="61"/>
      <c r="B10" s="61"/>
      <c r="C10" s="61"/>
    </row>
    <row r="11" spans="1:4" ht="15" x14ac:dyDescent="0.2">
      <c r="A11" s="61"/>
      <c r="B11" s="61"/>
      <c r="C11" s="61"/>
    </row>
    <row r="12" spans="1:4" ht="15" x14ac:dyDescent="0.2">
      <c r="A12" s="61"/>
      <c r="B12" s="61"/>
      <c r="C12" s="61"/>
    </row>
    <row r="13" spans="1:4" ht="15" x14ac:dyDescent="0.2">
      <c r="A13" s="61"/>
      <c r="B13" s="61"/>
      <c r="C13" s="61"/>
    </row>
    <row r="14" spans="1:4" ht="15" x14ac:dyDescent="0.2">
      <c r="A14" s="61"/>
      <c r="B14" s="61"/>
      <c r="C14" s="6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4:AJ43"/>
  <sheetViews>
    <sheetView showGridLines="0" topLeftCell="F1" zoomScale="41" zoomScaleNormal="41" zoomScaleSheetLayoutView="25" zoomScalePageLayoutView="35" workbookViewId="0">
      <selection activeCell="B8" sqref="B8:AD8"/>
    </sheetView>
  </sheetViews>
  <sheetFormatPr baseColWidth="10" defaultColWidth="11.42578125" defaultRowHeight="18" x14ac:dyDescent="0.25"/>
  <cols>
    <col min="1" max="1" width="3.28515625" style="85" customWidth="1"/>
    <col min="2" max="2" width="81" style="85" bestFit="1" customWidth="1"/>
    <col min="3" max="3" width="20" style="85" bestFit="1" customWidth="1"/>
    <col min="4" max="4" width="21" style="85" bestFit="1" customWidth="1"/>
    <col min="5" max="5" width="20" style="85" bestFit="1" customWidth="1"/>
    <col min="6" max="6" width="21" style="85" bestFit="1" customWidth="1"/>
    <col min="7" max="7" width="20" style="85" bestFit="1" customWidth="1"/>
    <col min="8" max="8" width="21" style="85" bestFit="1" customWidth="1"/>
    <col min="9" max="9" width="20" style="85" bestFit="1" customWidth="1"/>
    <col min="10" max="10" width="21" style="85" bestFit="1" customWidth="1"/>
    <col min="11" max="11" width="20" style="85" bestFit="1" customWidth="1"/>
    <col min="12" max="12" width="21" style="85" bestFit="1" customWidth="1"/>
    <col min="13" max="13" width="20" style="85" bestFit="1" customWidth="1"/>
    <col min="14" max="14" width="21" style="85" bestFit="1" customWidth="1"/>
    <col min="15" max="15" width="20" style="85" bestFit="1" customWidth="1"/>
    <col min="16" max="16" width="21" style="85" bestFit="1" customWidth="1"/>
    <col min="17" max="17" width="20" style="85" bestFit="1" customWidth="1"/>
    <col min="18" max="18" width="21" style="85" bestFit="1" customWidth="1"/>
    <col min="19" max="19" width="20" style="85" bestFit="1" customWidth="1"/>
    <col min="20" max="20" width="21" style="85" bestFit="1" customWidth="1"/>
    <col min="21" max="21" width="20" style="85" bestFit="1" customWidth="1"/>
    <col min="22" max="22" width="21" style="85" bestFit="1" customWidth="1"/>
    <col min="23" max="23" width="20" style="85" bestFit="1" customWidth="1"/>
    <col min="24" max="24" width="21" style="85" bestFit="1" customWidth="1"/>
    <col min="25" max="25" width="20" style="85" bestFit="1" customWidth="1"/>
    <col min="26" max="26" width="21" style="85" bestFit="1" customWidth="1"/>
    <col min="27" max="27" width="39.140625" style="85" bestFit="1" customWidth="1"/>
    <col min="28" max="28" width="41.28515625" style="85" bestFit="1" customWidth="1"/>
    <col min="29" max="29" width="44.42578125" style="85" bestFit="1" customWidth="1"/>
    <col min="30" max="30" width="27" style="96" bestFit="1" customWidth="1"/>
    <col min="31" max="31" width="5" style="85" customWidth="1"/>
    <col min="32" max="16384" width="11.42578125" style="85"/>
  </cols>
  <sheetData>
    <row r="4" spans="2:32" ht="28.9" customHeight="1" x14ac:dyDescent="0.25">
      <c r="B4" s="190"/>
      <c r="C4" s="225" t="s">
        <v>164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7"/>
      <c r="Y4" s="201" t="s">
        <v>191</v>
      </c>
      <c r="Z4" s="201"/>
      <c r="AA4" s="201"/>
      <c r="AB4" s="201"/>
      <c r="AC4" s="237" t="s">
        <v>197</v>
      </c>
      <c r="AD4" s="238"/>
    </row>
    <row r="5" spans="2:32" ht="32.25" customHeight="1" x14ac:dyDescent="0.25">
      <c r="B5" s="190"/>
      <c r="C5" s="228" t="s">
        <v>165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30"/>
      <c r="Y5" s="201" t="s">
        <v>195</v>
      </c>
      <c r="Z5" s="201"/>
      <c r="AA5" s="201"/>
      <c r="AB5" s="201"/>
      <c r="AC5" s="237">
        <v>45461</v>
      </c>
      <c r="AD5" s="238"/>
    </row>
    <row r="6" spans="2:32" ht="32.25" customHeight="1" x14ac:dyDescent="0.25">
      <c r="B6" s="190"/>
      <c r="C6" s="231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3"/>
      <c r="Y6" s="201" t="s">
        <v>157</v>
      </c>
      <c r="Z6" s="201"/>
      <c r="AA6" s="201"/>
      <c r="AB6" s="201"/>
      <c r="AC6" s="239" t="s">
        <v>198</v>
      </c>
      <c r="AD6" s="240"/>
    </row>
    <row r="7" spans="2:32" ht="31.5" customHeight="1" x14ac:dyDescent="0.25">
      <c r="B7" s="190"/>
      <c r="C7" s="234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6"/>
      <c r="Y7" s="201" t="s">
        <v>196</v>
      </c>
      <c r="Z7" s="201"/>
      <c r="AA7" s="201"/>
      <c r="AB7" s="201"/>
      <c r="AC7" s="241" t="s">
        <v>203</v>
      </c>
      <c r="AD7" s="242"/>
    </row>
    <row r="8" spans="2:32" ht="8.25" customHeight="1" x14ac:dyDescent="0.3"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</row>
    <row r="9" spans="2:32" ht="28.5" customHeight="1" x14ac:dyDescent="0.25">
      <c r="B9" s="142" t="s">
        <v>185</v>
      </c>
      <c r="C9" s="194"/>
      <c r="D9" s="195"/>
      <c r="E9" s="195"/>
      <c r="F9" s="195"/>
      <c r="G9" s="195"/>
      <c r="H9" s="196"/>
      <c r="I9" s="192" t="s">
        <v>186</v>
      </c>
      <c r="J9" s="192"/>
      <c r="K9" s="192"/>
      <c r="L9" s="194"/>
      <c r="M9" s="195"/>
      <c r="N9" s="195"/>
      <c r="O9" s="196"/>
      <c r="P9" s="192" t="s">
        <v>187</v>
      </c>
      <c r="Q9" s="192"/>
      <c r="R9" s="192"/>
      <c r="S9" s="194"/>
      <c r="T9" s="195"/>
      <c r="U9" s="195"/>
      <c r="V9" s="195"/>
      <c r="W9" s="195"/>
      <c r="X9" s="196"/>
      <c r="Y9" s="197" t="s">
        <v>188</v>
      </c>
      <c r="Z9" s="198"/>
      <c r="AA9" s="199"/>
      <c r="AB9" s="194"/>
      <c r="AC9" s="204"/>
      <c r="AD9" s="205"/>
      <c r="AE9" s="86"/>
      <c r="AF9" s="87"/>
    </row>
    <row r="10" spans="2:32" ht="28.5" customHeight="1" x14ac:dyDescent="0.25">
      <c r="B10" s="191" t="s">
        <v>149</v>
      </c>
      <c r="C10" s="193" t="s">
        <v>168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</row>
    <row r="11" spans="2:32" ht="28.5" customHeight="1" x14ac:dyDescent="0.25">
      <c r="B11" s="191"/>
      <c r="C11" s="219" t="s">
        <v>59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192" t="s">
        <v>158</v>
      </c>
      <c r="AB11" s="192" t="s">
        <v>144</v>
      </c>
      <c r="AC11" s="192" t="s">
        <v>159</v>
      </c>
      <c r="AD11" s="192" t="s">
        <v>147</v>
      </c>
    </row>
    <row r="12" spans="2:32" ht="28.5" customHeight="1" x14ac:dyDescent="0.25">
      <c r="B12" s="191"/>
      <c r="C12" s="202" t="s">
        <v>132</v>
      </c>
      <c r="D12" s="203"/>
      <c r="E12" s="202" t="s">
        <v>133</v>
      </c>
      <c r="F12" s="203"/>
      <c r="G12" s="202" t="s">
        <v>134</v>
      </c>
      <c r="H12" s="203"/>
      <c r="I12" s="202" t="s">
        <v>135</v>
      </c>
      <c r="J12" s="203"/>
      <c r="K12" s="202" t="s">
        <v>136</v>
      </c>
      <c r="L12" s="203"/>
      <c r="M12" s="202" t="s">
        <v>137</v>
      </c>
      <c r="N12" s="203"/>
      <c r="O12" s="202" t="s">
        <v>138</v>
      </c>
      <c r="P12" s="203"/>
      <c r="Q12" s="202" t="s">
        <v>139</v>
      </c>
      <c r="R12" s="203"/>
      <c r="S12" s="202" t="s">
        <v>140</v>
      </c>
      <c r="T12" s="203"/>
      <c r="U12" s="202" t="s">
        <v>141</v>
      </c>
      <c r="V12" s="203"/>
      <c r="W12" s="202" t="s">
        <v>142</v>
      </c>
      <c r="X12" s="203"/>
      <c r="Y12" s="202" t="s">
        <v>143</v>
      </c>
      <c r="Z12" s="203"/>
      <c r="AA12" s="192"/>
      <c r="AB12" s="192"/>
      <c r="AC12" s="192"/>
      <c r="AD12" s="192"/>
    </row>
    <row r="13" spans="2:32" ht="28.5" customHeight="1" x14ac:dyDescent="0.25">
      <c r="B13" s="143" t="s">
        <v>169</v>
      </c>
      <c r="C13" s="81" t="s">
        <v>160</v>
      </c>
      <c r="D13" s="82" t="s">
        <v>14</v>
      </c>
      <c r="E13" s="81" t="s">
        <v>160</v>
      </c>
      <c r="F13" s="82" t="s">
        <v>14</v>
      </c>
      <c r="G13" s="81" t="s">
        <v>160</v>
      </c>
      <c r="H13" s="82" t="s">
        <v>14</v>
      </c>
      <c r="I13" s="81" t="s">
        <v>160</v>
      </c>
      <c r="J13" s="82" t="s">
        <v>14</v>
      </c>
      <c r="K13" s="81" t="s">
        <v>160</v>
      </c>
      <c r="L13" s="82" t="s">
        <v>14</v>
      </c>
      <c r="M13" s="81" t="s">
        <v>160</v>
      </c>
      <c r="N13" s="82" t="s">
        <v>14</v>
      </c>
      <c r="O13" s="81" t="s">
        <v>160</v>
      </c>
      <c r="P13" s="82" t="s">
        <v>14</v>
      </c>
      <c r="Q13" s="81" t="s">
        <v>160</v>
      </c>
      <c r="R13" s="82" t="s">
        <v>14</v>
      </c>
      <c r="S13" s="81" t="s">
        <v>160</v>
      </c>
      <c r="T13" s="82" t="s">
        <v>14</v>
      </c>
      <c r="U13" s="81" t="s">
        <v>160</v>
      </c>
      <c r="V13" s="82" t="s">
        <v>14</v>
      </c>
      <c r="W13" s="81" t="s">
        <v>160</v>
      </c>
      <c r="X13" s="82" t="s">
        <v>14</v>
      </c>
      <c r="Y13" s="81" t="s">
        <v>160</v>
      </c>
      <c r="Z13" s="83" t="s">
        <v>14</v>
      </c>
      <c r="AA13" s="197" t="s">
        <v>166</v>
      </c>
      <c r="AB13" s="198"/>
      <c r="AC13" s="198"/>
      <c r="AD13" s="199"/>
    </row>
    <row r="14" spans="2:32" ht="26.25" customHeight="1" x14ac:dyDescent="0.25"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</row>
    <row r="15" spans="2:32" ht="18.75" customHeight="1" x14ac:dyDescent="0.25">
      <c r="B15" s="97" t="s">
        <v>161</v>
      </c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4"/>
    </row>
    <row r="16" spans="2:32" ht="42" customHeight="1" x14ac:dyDescent="0.25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  <c r="AB16" s="90"/>
      <c r="AC16" s="91"/>
      <c r="AD16" s="92"/>
    </row>
    <row r="17" spans="2:31" ht="45" customHeight="1" x14ac:dyDescent="0.25">
      <c r="B17" s="93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  <c r="AB17" s="90"/>
      <c r="AC17" s="91"/>
      <c r="AD17" s="92"/>
    </row>
    <row r="18" spans="2:31" ht="44.25" customHeight="1" x14ac:dyDescent="0.25">
      <c r="B18" s="93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  <c r="AB18" s="90"/>
      <c r="AC18" s="91"/>
      <c r="AD18" s="92"/>
    </row>
    <row r="19" spans="2:31" ht="51" customHeight="1" x14ac:dyDescent="0.25">
      <c r="B19" s="93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90"/>
      <c r="AC19" s="91"/>
      <c r="AD19" s="92"/>
    </row>
    <row r="20" spans="2:31" ht="54.75" customHeight="1" x14ac:dyDescent="0.25">
      <c r="B20" s="93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90"/>
      <c r="AC20" s="91"/>
      <c r="AD20" s="92"/>
    </row>
    <row r="21" spans="2:31" ht="36" customHeight="1" x14ac:dyDescent="0.25">
      <c r="B21" s="93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90"/>
      <c r="AC21" s="91"/>
      <c r="AD21" s="92"/>
    </row>
    <row r="22" spans="2:31" ht="43.5" customHeight="1" x14ac:dyDescent="0.25">
      <c r="B22" s="93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0"/>
      <c r="AB22" s="90"/>
      <c r="AC22" s="91"/>
      <c r="AD22" s="92"/>
    </row>
    <row r="23" spans="2:31" ht="41.25" customHeight="1" x14ac:dyDescent="0.25">
      <c r="B23" s="93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0"/>
      <c r="AB23" s="90"/>
      <c r="AC23" s="91"/>
      <c r="AD23" s="92"/>
    </row>
    <row r="24" spans="2:31" ht="42.75" customHeight="1" x14ac:dyDescent="0.25">
      <c r="B24" s="93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90"/>
      <c r="AB24" s="90"/>
      <c r="AC24" s="91"/>
      <c r="AD24" s="92"/>
    </row>
    <row r="25" spans="2:31" ht="47.25" customHeight="1" x14ac:dyDescent="0.25">
      <c r="B25" s="93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90"/>
      <c r="AB25" s="90"/>
      <c r="AC25" s="91"/>
      <c r="AD25" s="92"/>
    </row>
    <row r="26" spans="2:31" ht="41.25" customHeight="1" x14ac:dyDescent="0.25">
      <c r="B26" s="93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90"/>
      <c r="AB26" s="90"/>
      <c r="AC26" s="91"/>
      <c r="AD26" s="92"/>
    </row>
    <row r="27" spans="2:31" ht="36" customHeight="1" x14ac:dyDescent="0.25">
      <c r="B27" s="93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0"/>
      <c r="AB27" s="90"/>
      <c r="AC27" s="91"/>
      <c r="AD27" s="92"/>
    </row>
    <row r="28" spans="2:31" ht="41.25" customHeight="1" x14ac:dyDescent="0.25">
      <c r="B28" s="93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0"/>
      <c r="AB28" s="90"/>
      <c r="AC28" s="91"/>
      <c r="AD28" s="92"/>
    </row>
    <row r="29" spans="2:31" ht="27.6" customHeight="1" x14ac:dyDescent="0.25">
      <c r="B29" s="84" t="s">
        <v>148</v>
      </c>
      <c r="C29" s="200">
        <f>SUM(C16:C28)</f>
        <v>0</v>
      </c>
      <c r="D29" s="200"/>
      <c r="E29" s="200">
        <f>SUM(E16:E28)</f>
        <v>0</v>
      </c>
      <c r="F29" s="200"/>
      <c r="G29" s="200">
        <f>SUM(G16:G28)</f>
        <v>0</v>
      </c>
      <c r="H29" s="200"/>
      <c r="I29" s="200">
        <f>SUM(I16:I28)</f>
        <v>0</v>
      </c>
      <c r="J29" s="200"/>
      <c r="K29" s="200">
        <f>SUM(K16:K28)</f>
        <v>0</v>
      </c>
      <c r="L29" s="200"/>
      <c r="M29" s="200">
        <f>SUM(M16:M28)</f>
        <v>0</v>
      </c>
      <c r="N29" s="200"/>
      <c r="O29" s="200">
        <f>SUM(O16:O28)</f>
        <v>0</v>
      </c>
      <c r="P29" s="200"/>
      <c r="Q29" s="200">
        <f>SUM(Q16:Q28)</f>
        <v>0</v>
      </c>
      <c r="R29" s="200"/>
      <c r="S29" s="200">
        <f>SUM(S16:S28)</f>
        <v>0</v>
      </c>
      <c r="T29" s="200"/>
      <c r="U29" s="200">
        <f>SUM(U16:U28)</f>
        <v>0</v>
      </c>
      <c r="V29" s="200"/>
      <c r="W29" s="200">
        <f>SUM(W16:W28)</f>
        <v>0</v>
      </c>
      <c r="X29" s="200"/>
      <c r="Y29" s="200">
        <f>SUM(Y16:Y28)</f>
        <v>0</v>
      </c>
      <c r="Z29" s="200"/>
      <c r="AA29" s="206">
        <f>SUM(AA16:AA28)</f>
        <v>0</v>
      </c>
      <c r="AB29" s="206"/>
      <c r="AC29" s="207" t="e">
        <f>AA30/AA29</f>
        <v>#DIV/0!</v>
      </c>
      <c r="AD29" s="208">
        <f>SUM(AD16:AD28)</f>
        <v>0</v>
      </c>
      <c r="AE29" s="94"/>
    </row>
    <row r="30" spans="2:31" ht="27.6" customHeight="1" x14ac:dyDescent="0.25">
      <c r="B30" s="84" t="s">
        <v>150</v>
      </c>
      <c r="C30" s="200">
        <f>SUM(D16:D28)</f>
        <v>0</v>
      </c>
      <c r="D30" s="200"/>
      <c r="E30" s="200">
        <f>SUM(F16:F28)</f>
        <v>0</v>
      </c>
      <c r="F30" s="200"/>
      <c r="G30" s="200">
        <f>SUM(H16:H28)</f>
        <v>0</v>
      </c>
      <c r="H30" s="200"/>
      <c r="I30" s="200">
        <f>SUM(J16:J28)</f>
        <v>0</v>
      </c>
      <c r="J30" s="200"/>
      <c r="K30" s="200">
        <f>SUM(L16:L28)</f>
        <v>0</v>
      </c>
      <c r="L30" s="200"/>
      <c r="M30" s="200">
        <f>SUM(N16:N28)</f>
        <v>0</v>
      </c>
      <c r="N30" s="200"/>
      <c r="O30" s="200">
        <f>SUM(P16:P28)</f>
        <v>0</v>
      </c>
      <c r="P30" s="200"/>
      <c r="Q30" s="200">
        <f>SUM(R16:R28)</f>
        <v>0</v>
      </c>
      <c r="R30" s="200"/>
      <c r="S30" s="200">
        <f>SUM(T16:T28)</f>
        <v>0</v>
      </c>
      <c r="T30" s="200"/>
      <c r="U30" s="200">
        <f>SUM(V16:V28)</f>
        <v>0</v>
      </c>
      <c r="V30" s="200"/>
      <c r="W30" s="200">
        <f>SUM(X16:X28)</f>
        <v>0</v>
      </c>
      <c r="X30" s="200"/>
      <c r="Y30" s="200">
        <f>SUM(Z16:Z28)</f>
        <v>0</v>
      </c>
      <c r="Z30" s="200"/>
      <c r="AA30" s="206">
        <f>SUM(AB16:AB28)</f>
        <v>0</v>
      </c>
      <c r="AB30" s="206"/>
      <c r="AC30" s="207"/>
      <c r="AD30" s="208"/>
      <c r="AE30" s="94"/>
    </row>
    <row r="31" spans="2:31" ht="45.75" customHeight="1" x14ac:dyDescent="0.25">
      <c r="B31" s="188" t="s">
        <v>189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</row>
    <row r="32" spans="2:31" ht="20.25" customHeight="1" x14ac:dyDescent="0.25">
      <c r="B32" s="210" t="s">
        <v>167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2"/>
      <c r="N32" s="209" t="s">
        <v>190</v>
      </c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</row>
    <row r="33" spans="2:36" ht="20.25" customHeight="1" x14ac:dyDescent="0.25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5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</row>
    <row r="34" spans="2:36" s="95" customFormat="1" ht="27.75" customHeight="1" x14ac:dyDescent="0.25"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5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</row>
    <row r="35" spans="2:36" s="95" customFormat="1" ht="27.75" customHeight="1" x14ac:dyDescent="0.25"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J35" s="85"/>
    </row>
    <row r="36" spans="2:36" s="95" customFormat="1" ht="27.75" customHeight="1" x14ac:dyDescent="0.25">
      <c r="B36" s="213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5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</row>
    <row r="37" spans="2:36" s="95" customFormat="1" ht="27.75" customHeight="1" x14ac:dyDescent="0.25"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5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</row>
    <row r="38" spans="2:36" s="95" customFormat="1" ht="27.75" customHeight="1" x14ac:dyDescent="0.25">
      <c r="B38" s="216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</row>
    <row r="42" spans="2:36" x14ac:dyDescent="0.25">
      <c r="B42" s="185" t="s">
        <v>170</v>
      </c>
      <c r="C42" s="186" t="s">
        <v>171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</row>
    <row r="43" spans="2:36" x14ac:dyDescent="0.25">
      <c r="B43" s="185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</row>
  </sheetData>
  <mergeCells count="74">
    <mergeCell ref="N32:AD38"/>
    <mergeCell ref="B32:M38"/>
    <mergeCell ref="C11:Z11"/>
    <mergeCell ref="C15:AD15"/>
    <mergeCell ref="C4:X4"/>
    <mergeCell ref="C5:X7"/>
    <mergeCell ref="AC4:AD4"/>
    <mergeCell ref="AC5:AD5"/>
    <mergeCell ref="AC6:AD6"/>
    <mergeCell ref="AC7:AD7"/>
    <mergeCell ref="Y6:AB6"/>
    <mergeCell ref="M12:N12"/>
    <mergeCell ref="O12:P12"/>
    <mergeCell ref="Q12:R12"/>
    <mergeCell ref="S12:T12"/>
    <mergeCell ref="U12:V12"/>
    <mergeCell ref="C12:D12"/>
    <mergeCell ref="E12:F12"/>
    <mergeCell ref="G12:H12"/>
    <mergeCell ref="AD29:AD30"/>
    <mergeCell ref="U29:V29"/>
    <mergeCell ref="W29:X29"/>
    <mergeCell ref="Y29:Z29"/>
    <mergeCell ref="O30:P30"/>
    <mergeCell ref="Q30:R30"/>
    <mergeCell ref="S30:T30"/>
    <mergeCell ref="U30:V30"/>
    <mergeCell ref="W30:X30"/>
    <mergeCell ref="Y30:Z30"/>
    <mergeCell ref="K30:L30"/>
    <mergeCell ref="M30:N30"/>
    <mergeCell ref="AA29:AB29"/>
    <mergeCell ref="W12:X12"/>
    <mergeCell ref="Y12:Z12"/>
    <mergeCell ref="I30:J30"/>
    <mergeCell ref="AA30:AB30"/>
    <mergeCell ref="AC29:AC30"/>
    <mergeCell ref="K29:L29"/>
    <mergeCell ref="M29:N29"/>
    <mergeCell ref="O29:P29"/>
    <mergeCell ref="Q29:R29"/>
    <mergeCell ref="S29:T29"/>
    <mergeCell ref="E30:F30"/>
    <mergeCell ref="G30:H30"/>
    <mergeCell ref="B4:B7"/>
    <mergeCell ref="Y4:AB4"/>
    <mergeCell ref="Y5:AB5"/>
    <mergeCell ref="Y7:AB7"/>
    <mergeCell ref="AB11:AB12"/>
    <mergeCell ref="L9:O9"/>
    <mergeCell ref="I12:J12"/>
    <mergeCell ref="K12:L12"/>
    <mergeCell ref="Y9:AA9"/>
    <mergeCell ref="S9:X9"/>
    <mergeCell ref="AB9:AD9"/>
    <mergeCell ref="AD11:AD12"/>
    <mergeCell ref="AA11:AA12"/>
    <mergeCell ref="AC11:AC12"/>
    <mergeCell ref="B42:B43"/>
    <mergeCell ref="C42:AD43"/>
    <mergeCell ref="B14:AD14"/>
    <mergeCell ref="B31:AD31"/>
    <mergeCell ref="B8:AD8"/>
    <mergeCell ref="B10:B12"/>
    <mergeCell ref="P9:R9"/>
    <mergeCell ref="C10:AD10"/>
    <mergeCell ref="I9:K9"/>
    <mergeCell ref="C9:H9"/>
    <mergeCell ref="AA13:AD13"/>
    <mergeCell ref="C29:D29"/>
    <mergeCell ref="C30:D30"/>
    <mergeCell ref="E29:F29"/>
    <mergeCell ref="G29:H29"/>
    <mergeCell ref="I29:J29"/>
  </mergeCells>
  <conditionalFormatting sqref="AC16:AC28">
    <cfRule type="cellIs" dxfId="2" priority="1" operator="greaterThan">
      <formula>1</formula>
    </cfRule>
  </conditionalFormatting>
  <conditionalFormatting sqref="AD16:AD28">
    <cfRule type="cellIs" dxfId="1" priority="2" operator="lessThan">
      <formula>0</formula>
    </cfRule>
  </conditionalFormatting>
  <pageMargins left="0.7" right="0.7" top="0.75" bottom="0.75" header="0.3" footer="0.3"/>
  <pageSetup scale="24" fitToHeight="0" orientation="landscape" r:id="rId1"/>
  <colBreaks count="1" manualBreakCount="1">
    <brk id="3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26"/>
  <sheetViews>
    <sheetView showGridLines="0" tabSelected="1" view="pageBreakPreview" zoomScale="40" zoomScaleNormal="62" zoomScaleSheetLayoutView="40" workbookViewId="0">
      <selection activeCell="D2" sqref="D2:F5"/>
    </sheetView>
  </sheetViews>
  <sheetFormatPr baseColWidth="10" defaultColWidth="10.85546875" defaultRowHeight="15" x14ac:dyDescent="0.2"/>
  <cols>
    <col min="1" max="1" width="3.5703125" style="61" customWidth="1"/>
    <col min="2" max="2" width="18.5703125" style="61" customWidth="1"/>
    <col min="3" max="3" width="62.7109375" style="61" bestFit="1" customWidth="1"/>
    <col min="4" max="4" width="57.28515625" style="61" bestFit="1" customWidth="1"/>
    <col min="5" max="5" width="34.140625" style="61" bestFit="1" customWidth="1"/>
    <col min="6" max="6" width="121.7109375" style="80" customWidth="1"/>
    <col min="7" max="8" width="10.85546875" style="61"/>
    <col min="9" max="9" width="10.85546875" style="61" customWidth="1"/>
    <col min="10" max="16384" width="10.85546875" style="61"/>
  </cols>
  <sheetData>
    <row r="1" spans="2:7" ht="16.5" thickBot="1" x14ac:dyDescent="0.25">
      <c r="G1" s="79"/>
    </row>
    <row r="2" spans="2:7" ht="47.25" customHeight="1" x14ac:dyDescent="0.2">
      <c r="B2" s="243"/>
      <c r="C2" s="244"/>
      <c r="D2" s="249" t="s">
        <v>156</v>
      </c>
      <c r="E2" s="249"/>
      <c r="F2" s="250"/>
    </row>
    <row r="3" spans="2:7" ht="31.5" customHeight="1" x14ac:dyDescent="0.2">
      <c r="B3" s="245"/>
      <c r="C3" s="246"/>
      <c r="D3" s="251"/>
      <c r="E3" s="251"/>
      <c r="F3" s="252"/>
    </row>
    <row r="4" spans="2:7" x14ac:dyDescent="0.2">
      <c r="B4" s="245"/>
      <c r="C4" s="246"/>
      <c r="D4" s="251"/>
      <c r="E4" s="251"/>
      <c r="F4" s="252"/>
    </row>
    <row r="5" spans="2:7" ht="15.75" thickBot="1" x14ac:dyDescent="0.25">
      <c r="B5" s="247"/>
      <c r="C5" s="248"/>
      <c r="D5" s="253"/>
      <c r="E5" s="253"/>
      <c r="F5" s="254"/>
    </row>
    <row r="6" spans="2:7" ht="21" thickBot="1" x14ac:dyDescent="0.25">
      <c r="B6" s="257"/>
      <c r="C6" s="257"/>
      <c r="D6" s="257"/>
      <c r="E6" s="257"/>
      <c r="F6" s="257"/>
    </row>
    <row r="7" spans="2:7" ht="35.25" customHeight="1" thickBot="1" x14ac:dyDescent="0.25">
      <c r="B7" s="107" t="s">
        <v>169</v>
      </c>
      <c r="C7" s="108"/>
      <c r="D7" s="109" t="s">
        <v>192</v>
      </c>
      <c r="E7" s="258"/>
      <c r="F7" s="259"/>
    </row>
    <row r="8" spans="2:7" ht="26.25" customHeight="1" x14ac:dyDescent="0.2">
      <c r="B8" s="255" t="s">
        <v>151</v>
      </c>
      <c r="C8" s="255" t="s">
        <v>163</v>
      </c>
      <c r="D8" s="255" t="s">
        <v>152</v>
      </c>
      <c r="E8" s="255" t="s">
        <v>162</v>
      </c>
      <c r="F8" s="255" t="s">
        <v>193</v>
      </c>
    </row>
    <row r="9" spans="2:7" ht="39.75" customHeight="1" thickBot="1" x14ac:dyDescent="0.25">
      <c r="B9" s="256"/>
      <c r="C9" s="256"/>
      <c r="D9" s="256"/>
      <c r="E9" s="256"/>
      <c r="F9" s="256"/>
    </row>
    <row r="10" spans="2:7" ht="99" customHeight="1" x14ac:dyDescent="0.2">
      <c r="B10" s="103" t="s">
        <v>0</v>
      </c>
      <c r="C10" s="104">
        <f>SUM('Presupuesto SST'!C15:C28)</f>
        <v>0</v>
      </c>
      <c r="D10" s="104">
        <f>SUM('Presupuesto SST'!D15:D28)</f>
        <v>0</v>
      </c>
      <c r="E10" s="105" t="e">
        <f>D10/C10</f>
        <v>#DIV/0!</v>
      </c>
      <c r="F10" s="106"/>
    </row>
    <row r="11" spans="2:7" ht="99" customHeight="1" x14ac:dyDescent="0.2">
      <c r="B11" s="98" t="s">
        <v>153</v>
      </c>
      <c r="C11" s="99">
        <f>SUM('Presupuesto SST'!E15:E28)</f>
        <v>0</v>
      </c>
      <c r="D11" s="99">
        <f>SUM('Presupuesto SST'!F15:F28)</f>
        <v>0</v>
      </c>
      <c r="E11" s="91" t="e">
        <f t="shared" ref="E11:E22" si="0">D11/C11</f>
        <v>#DIV/0!</v>
      </c>
      <c r="F11" s="100"/>
    </row>
    <row r="12" spans="2:7" ht="99" customHeight="1" x14ac:dyDescent="0.2">
      <c r="B12" s="98" t="s">
        <v>2</v>
      </c>
      <c r="C12" s="99">
        <f>SUM('Presupuesto SST'!G15:G28)</f>
        <v>0</v>
      </c>
      <c r="D12" s="99">
        <f>SUM('Presupuesto SST'!H15:H28)</f>
        <v>0</v>
      </c>
      <c r="E12" s="91" t="e">
        <f t="shared" si="0"/>
        <v>#DIV/0!</v>
      </c>
      <c r="F12" s="100"/>
    </row>
    <row r="13" spans="2:7" ht="99" customHeight="1" x14ac:dyDescent="0.2">
      <c r="B13" s="98" t="s">
        <v>3</v>
      </c>
      <c r="C13" s="99">
        <f>SUM('Presupuesto SST'!I15:I28)</f>
        <v>0</v>
      </c>
      <c r="D13" s="99">
        <f>SUM('Presupuesto SST'!J15:J28)</f>
        <v>0</v>
      </c>
      <c r="E13" s="91" t="e">
        <f t="shared" si="0"/>
        <v>#DIV/0!</v>
      </c>
      <c r="F13" s="100"/>
    </row>
    <row r="14" spans="2:7" ht="129.94999999999999" customHeight="1" x14ac:dyDescent="0.2">
      <c r="B14" s="98" t="s">
        <v>154</v>
      </c>
      <c r="C14" s="99">
        <f>SUM('Presupuesto SST'!K15:K28)</f>
        <v>0</v>
      </c>
      <c r="D14" s="99">
        <f>SUM('Presupuesto SST'!L15:L28)</f>
        <v>0</v>
      </c>
      <c r="E14" s="91" t="e">
        <f t="shared" si="0"/>
        <v>#DIV/0!</v>
      </c>
      <c r="F14" s="100"/>
    </row>
    <row r="15" spans="2:7" ht="144" customHeight="1" x14ac:dyDescent="0.2">
      <c r="B15" s="98" t="s">
        <v>5</v>
      </c>
      <c r="C15" s="99">
        <f>SUM('Presupuesto SST'!M15:M28)</f>
        <v>0</v>
      </c>
      <c r="D15" s="99">
        <f>SUM('Presupuesto SST'!N15:N28)</f>
        <v>0</v>
      </c>
      <c r="E15" s="91" t="e">
        <f t="shared" si="0"/>
        <v>#DIV/0!</v>
      </c>
      <c r="F15" s="100"/>
    </row>
    <row r="16" spans="2:7" ht="99" customHeight="1" x14ac:dyDescent="0.2">
      <c r="B16" s="98" t="s">
        <v>6</v>
      </c>
      <c r="C16" s="99">
        <f>SUM('Presupuesto SST'!O15:O28)</f>
        <v>0</v>
      </c>
      <c r="D16" s="99">
        <f>SUM('Presupuesto SST'!P15:P28)</f>
        <v>0</v>
      </c>
      <c r="E16" s="91" t="e">
        <f t="shared" si="0"/>
        <v>#DIV/0!</v>
      </c>
      <c r="F16" s="100"/>
    </row>
    <row r="17" spans="2:6" ht="99" customHeight="1" x14ac:dyDescent="0.2">
      <c r="B17" s="98" t="s">
        <v>7</v>
      </c>
      <c r="C17" s="99">
        <f>SUM('Presupuesto SST'!Q15:Q28)</f>
        <v>0</v>
      </c>
      <c r="D17" s="99">
        <f>SUM('Presupuesto SST'!R15:R28)</f>
        <v>0</v>
      </c>
      <c r="E17" s="91" t="e">
        <f t="shared" si="0"/>
        <v>#DIV/0!</v>
      </c>
      <c r="F17" s="100"/>
    </row>
    <row r="18" spans="2:6" ht="99" customHeight="1" x14ac:dyDescent="0.2">
      <c r="B18" s="98" t="s">
        <v>8</v>
      </c>
      <c r="C18" s="99">
        <f>SUM('Presupuesto SST'!S15:S28)</f>
        <v>0</v>
      </c>
      <c r="D18" s="99">
        <f>SUM('Presupuesto SST'!T15:T28)</f>
        <v>0</v>
      </c>
      <c r="E18" s="91" t="e">
        <f t="shared" si="0"/>
        <v>#DIV/0!</v>
      </c>
      <c r="F18" s="100"/>
    </row>
    <row r="19" spans="2:6" ht="99" customHeight="1" x14ac:dyDescent="0.2">
      <c r="B19" s="98" t="s">
        <v>9</v>
      </c>
      <c r="C19" s="99">
        <f>SUM('Presupuesto SST'!U15:U28)</f>
        <v>0</v>
      </c>
      <c r="D19" s="99">
        <f>SUM('Presupuesto SST'!V15:V28)</f>
        <v>0</v>
      </c>
      <c r="E19" s="91" t="e">
        <f t="shared" si="0"/>
        <v>#DIV/0!</v>
      </c>
      <c r="F19" s="100"/>
    </row>
    <row r="20" spans="2:6" ht="99" customHeight="1" x14ac:dyDescent="0.2">
      <c r="B20" s="98" t="s">
        <v>10</v>
      </c>
      <c r="C20" s="99">
        <f>SUM('Presupuesto SST'!W15:W28)</f>
        <v>0</v>
      </c>
      <c r="D20" s="99">
        <f>SUM('Presupuesto SST'!X15:X28)</f>
        <v>0</v>
      </c>
      <c r="E20" s="91" t="e">
        <f t="shared" si="0"/>
        <v>#DIV/0!</v>
      </c>
      <c r="F20" s="100"/>
    </row>
    <row r="21" spans="2:6" ht="99" customHeight="1" x14ac:dyDescent="0.2">
      <c r="B21" s="98" t="s">
        <v>11</v>
      </c>
      <c r="C21" s="99">
        <f>SUM('Presupuesto SST'!Y15:Y28)</f>
        <v>0</v>
      </c>
      <c r="D21" s="99">
        <f>SUM('Presupuesto SST'!Z15:Z28)</f>
        <v>0</v>
      </c>
      <c r="E21" s="91" t="e">
        <f t="shared" si="0"/>
        <v>#DIV/0!</v>
      </c>
      <c r="F21" s="100"/>
    </row>
    <row r="22" spans="2:6" ht="176.1" customHeight="1" x14ac:dyDescent="0.2">
      <c r="B22" s="101" t="s">
        <v>155</v>
      </c>
      <c r="C22" s="102">
        <f>SUM(C10:C21)</f>
        <v>0</v>
      </c>
      <c r="D22" s="102">
        <f>SUM(D10:D21)</f>
        <v>0</v>
      </c>
      <c r="E22" s="91" t="e">
        <f t="shared" si="0"/>
        <v>#DIV/0!</v>
      </c>
      <c r="F22" s="100"/>
    </row>
    <row r="23" spans="2:6" x14ac:dyDescent="0.2">
      <c r="E23" s="78"/>
    </row>
    <row r="24" spans="2:6" x14ac:dyDescent="0.2">
      <c r="B24" s="209" t="s">
        <v>194</v>
      </c>
      <c r="C24" s="209"/>
      <c r="D24" s="209"/>
      <c r="E24" s="209"/>
      <c r="F24" s="209"/>
    </row>
    <row r="25" spans="2:6" x14ac:dyDescent="0.2">
      <c r="B25" s="209"/>
      <c r="C25" s="209"/>
      <c r="D25" s="209"/>
      <c r="E25" s="209"/>
      <c r="F25" s="209"/>
    </row>
    <row r="26" spans="2:6" x14ac:dyDescent="0.2">
      <c r="B26" s="209"/>
      <c r="C26" s="209"/>
      <c r="D26" s="209"/>
      <c r="E26" s="209"/>
      <c r="F26" s="209"/>
    </row>
  </sheetData>
  <mergeCells count="10">
    <mergeCell ref="B24:F26"/>
    <mergeCell ref="B2:C5"/>
    <mergeCell ref="D2:F5"/>
    <mergeCell ref="B8:B9"/>
    <mergeCell ref="C8:C9"/>
    <mergeCell ref="D8:D9"/>
    <mergeCell ref="E8:E9"/>
    <mergeCell ref="F8:F9"/>
    <mergeCell ref="B6:F6"/>
    <mergeCell ref="E7:F7"/>
  </mergeCells>
  <conditionalFormatting sqref="E10:E2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scale="39" fitToWidth="0" orientation="portrait" horizontalDpi="1200" verticalDpi="1200" r:id="rId1"/>
  <colBreaks count="2" manualBreakCount="2">
    <brk id="6" max="25" man="1"/>
    <brk id="7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9"/>
  <sheetViews>
    <sheetView workbookViewId="0">
      <selection sqref="A1:A3"/>
    </sheetView>
  </sheetViews>
  <sheetFormatPr baseColWidth="10" defaultColWidth="11.42578125" defaultRowHeight="12.75" x14ac:dyDescent="0.2"/>
  <cols>
    <col min="1" max="1" width="51.85546875" customWidth="1"/>
    <col min="2" max="25" width="14.7109375" customWidth="1"/>
    <col min="26" max="27" width="14.7109375" hidden="1" customWidth="1"/>
    <col min="28" max="28" width="16.28515625" customWidth="1"/>
    <col min="29" max="29" width="13.42578125" customWidth="1"/>
  </cols>
  <sheetData>
    <row r="1" spans="1:27" ht="34.5" customHeight="1" thickBot="1" x14ac:dyDescent="0.25">
      <c r="A1" s="149"/>
      <c r="B1" s="152" t="s">
        <v>120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4"/>
      <c r="W1" s="158" t="s">
        <v>103</v>
      </c>
      <c r="X1" s="159"/>
      <c r="Y1" s="160"/>
    </row>
    <row r="2" spans="1:27" ht="48" customHeight="1" thickBot="1" x14ac:dyDescent="0.25">
      <c r="A2" s="150"/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  <c r="W2" s="161" t="s">
        <v>104</v>
      </c>
      <c r="X2" s="159"/>
      <c r="Y2" s="160"/>
    </row>
    <row r="3" spans="1:27" ht="33" customHeight="1" thickBot="1" x14ac:dyDescent="0.25">
      <c r="A3" s="151"/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  <c r="W3" s="162">
        <v>41728</v>
      </c>
      <c r="X3" s="159"/>
      <c r="Y3" s="160"/>
    </row>
    <row r="4" spans="1:27" ht="34.5" customHeight="1" x14ac:dyDescent="0.2">
      <c r="A4" s="66"/>
      <c r="B4" s="147" t="s">
        <v>0</v>
      </c>
      <c r="C4" s="148"/>
      <c r="D4" s="147" t="s">
        <v>1</v>
      </c>
      <c r="E4" s="148"/>
      <c r="F4" s="147" t="s">
        <v>2</v>
      </c>
      <c r="G4" s="148"/>
      <c r="H4" s="147" t="s">
        <v>3</v>
      </c>
      <c r="I4" s="148"/>
      <c r="J4" s="147" t="s">
        <v>4</v>
      </c>
      <c r="K4" s="148"/>
      <c r="L4" s="147" t="s">
        <v>5</v>
      </c>
      <c r="M4" s="148"/>
      <c r="N4" s="147" t="s">
        <v>6</v>
      </c>
      <c r="O4" s="148"/>
      <c r="P4" s="147" t="s">
        <v>7</v>
      </c>
      <c r="Q4" s="148"/>
      <c r="R4" s="147" t="s">
        <v>8</v>
      </c>
      <c r="S4" s="148"/>
      <c r="T4" s="147" t="s">
        <v>9</v>
      </c>
      <c r="U4" s="148"/>
      <c r="V4" s="147" t="s">
        <v>10</v>
      </c>
      <c r="W4" s="148"/>
      <c r="X4" s="147" t="s">
        <v>11</v>
      </c>
      <c r="Y4" s="148"/>
      <c r="Z4" s="163">
        <v>40909</v>
      </c>
      <c r="AA4" s="164"/>
    </row>
    <row r="5" spans="1:27" x14ac:dyDescent="0.2">
      <c r="A5" s="67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68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68" t="s">
        <v>116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69" t="s">
        <v>117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69" t="s">
        <v>118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70" t="s">
        <v>119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71" t="s">
        <v>15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3"/>
      <c r="X11" s="73"/>
      <c r="Y11" s="74"/>
      <c r="Z11" s="5"/>
      <c r="AA11" s="5"/>
    </row>
    <row r="12" spans="1:27" ht="86.25" customHeight="1" x14ac:dyDescent="0.2">
      <c r="A12" s="27" t="s">
        <v>64</v>
      </c>
      <c r="B12" s="34" t="e">
        <f>SUM(#REF!)/12</f>
        <v>#REF!</v>
      </c>
      <c r="C12" s="42" t="e">
        <f>SUM(#REF!)</f>
        <v>#REF!</v>
      </c>
      <c r="D12" s="34" t="e">
        <f>B12</f>
        <v>#REF!</v>
      </c>
      <c r="E12" s="42" t="e">
        <f>SUM(#REF!)</f>
        <v>#REF!</v>
      </c>
      <c r="F12" s="34" t="e">
        <f>D12</f>
        <v>#REF!</v>
      </c>
      <c r="G12" s="42"/>
      <c r="H12" s="34" t="e">
        <f>F12</f>
        <v>#REF!</v>
      </c>
      <c r="I12" s="42"/>
      <c r="J12" s="34" t="e">
        <f>H12</f>
        <v>#REF!</v>
      </c>
      <c r="K12" s="42"/>
      <c r="L12" s="34" t="e">
        <f>J12</f>
        <v>#REF!</v>
      </c>
      <c r="M12" s="42"/>
      <c r="N12" s="34" t="e">
        <f>L12</f>
        <v>#REF!</v>
      </c>
      <c r="O12" s="42"/>
      <c r="P12" s="34" t="e">
        <f>N12</f>
        <v>#REF!</v>
      </c>
      <c r="Q12" s="42"/>
      <c r="R12" s="34" t="e">
        <f>P12</f>
        <v>#REF!</v>
      </c>
      <c r="S12" s="42"/>
      <c r="T12" s="34" t="e">
        <f>R12</f>
        <v>#REF!</v>
      </c>
      <c r="U12" s="42"/>
      <c r="V12" s="34">
        <v>3000000</v>
      </c>
      <c r="W12" s="42"/>
      <c r="X12" s="34">
        <v>3000000</v>
      </c>
      <c r="Y12" s="42"/>
      <c r="Z12" s="34">
        <v>35000</v>
      </c>
      <c r="AA12" s="42"/>
    </row>
    <row r="13" spans="1:27" ht="24" customHeight="1" x14ac:dyDescent="0.2">
      <c r="A13" s="48" t="s">
        <v>110</v>
      </c>
      <c r="B13" s="34">
        <v>500000</v>
      </c>
      <c r="C13" s="42">
        <v>500000</v>
      </c>
      <c r="D13" s="34">
        <v>500000</v>
      </c>
      <c r="E13" s="42">
        <v>5000000</v>
      </c>
      <c r="F13" s="34">
        <v>500000</v>
      </c>
      <c r="G13" s="42">
        <v>5000000</v>
      </c>
      <c r="H13" s="34">
        <v>500000</v>
      </c>
      <c r="I13" s="42">
        <v>5000000</v>
      </c>
      <c r="J13" s="34">
        <v>500000</v>
      </c>
      <c r="K13" s="42">
        <v>5000000</v>
      </c>
      <c r="L13" s="34">
        <v>500000</v>
      </c>
      <c r="M13" s="42"/>
      <c r="N13" s="34">
        <v>500000</v>
      </c>
      <c r="O13" s="42"/>
      <c r="P13" s="34">
        <v>500000</v>
      </c>
      <c r="Q13" s="42"/>
      <c r="R13" s="34">
        <v>500000</v>
      </c>
      <c r="S13" s="42"/>
      <c r="T13" s="34">
        <v>500000</v>
      </c>
      <c r="U13" s="42"/>
      <c r="V13" s="34">
        <v>500000</v>
      </c>
      <c r="W13" s="42"/>
      <c r="X13" s="34">
        <v>500000</v>
      </c>
      <c r="Y13" s="42"/>
      <c r="Z13" s="42"/>
      <c r="AA13" s="42"/>
    </row>
    <row r="14" spans="1:27" x14ac:dyDescent="0.2">
      <c r="A14" s="71" t="s">
        <v>35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8"/>
      <c r="AA14" s="5"/>
    </row>
    <row r="15" spans="1:27" ht="19.5" hidden="1" customHeight="1" x14ac:dyDescent="0.2">
      <c r="A15" s="30" t="s">
        <v>42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1"/>
      <c r="N15" s="42"/>
      <c r="O15" s="42"/>
      <c r="P15" s="42"/>
      <c r="Q15" s="42"/>
      <c r="R15" s="42"/>
      <c r="S15" s="21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27" t="s">
        <v>65</v>
      </c>
      <c r="B16" s="42"/>
      <c r="C16" s="42"/>
      <c r="D16" s="42"/>
      <c r="E16" s="42"/>
      <c r="F16" s="42"/>
      <c r="G16" s="42"/>
      <c r="H16" s="42"/>
      <c r="I16" s="42"/>
      <c r="J16" s="42"/>
      <c r="K16" s="2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hidden="1" x14ac:dyDescent="0.2">
      <c r="A17" s="7" t="s">
        <v>37</v>
      </c>
      <c r="B17" s="9"/>
      <c r="C17" s="8"/>
      <c r="D17" s="9"/>
      <c r="E17" s="8"/>
      <c r="F17" s="9"/>
      <c r="G17" s="8"/>
      <c r="H17" s="9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9"/>
      <c r="X17" s="9"/>
      <c r="Y17" s="9"/>
      <c r="Z17" s="8"/>
      <c r="AA17" s="8"/>
    </row>
    <row r="18" spans="1:27" ht="25.5" hidden="1" x14ac:dyDescent="0.2">
      <c r="A18" s="43" t="s">
        <v>43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ht="51" hidden="1" x14ac:dyDescent="0.2">
      <c r="A19" s="43" t="s">
        <v>54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">
      <c r="A20" s="7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>
        <f t="shared" ref="Z20:AA20" si="0">+Z21</f>
        <v>0</v>
      </c>
      <c r="AA20" s="8">
        <f t="shared" si="0"/>
        <v>0</v>
      </c>
    </row>
    <row r="21" spans="1:27" ht="30.75" customHeight="1" x14ac:dyDescent="0.2">
      <c r="A21" s="48" t="s">
        <v>121</v>
      </c>
      <c r="B21" s="34">
        <v>0</v>
      </c>
      <c r="C21" s="42">
        <v>0</v>
      </c>
      <c r="D21" s="34">
        <v>0</v>
      </c>
      <c r="E21" s="42">
        <v>0</v>
      </c>
      <c r="F21" s="34">
        <v>0</v>
      </c>
      <c r="G21" s="42">
        <v>0</v>
      </c>
      <c r="H21" s="34" t="e">
        <f>#REF!</f>
        <v>#REF!</v>
      </c>
      <c r="I21" s="42" t="e">
        <f>SUM(#REF!)</f>
        <v>#REF!</v>
      </c>
      <c r="J21" s="34"/>
      <c r="K21" s="42"/>
      <c r="L21" s="34">
        <v>0</v>
      </c>
      <c r="M21" s="42"/>
      <c r="N21" s="34">
        <v>0</v>
      </c>
      <c r="O21" s="42"/>
      <c r="P21" s="34">
        <v>0</v>
      </c>
      <c r="Q21" s="42"/>
      <c r="R21" s="34">
        <v>0</v>
      </c>
      <c r="S21" s="42"/>
      <c r="T21" s="34">
        <v>0</v>
      </c>
      <c r="U21" s="42"/>
      <c r="V21" s="34">
        <v>0</v>
      </c>
      <c r="W21" s="42"/>
      <c r="X21" s="34">
        <v>0</v>
      </c>
      <c r="Y21" s="42"/>
      <c r="Z21" s="42"/>
      <c r="AA21" s="42"/>
    </row>
    <row r="22" spans="1:27" ht="25.5" x14ac:dyDescent="0.2">
      <c r="A22" s="65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5"/>
    </row>
    <row r="23" spans="1:27" ht="36.75" customHeight="1" x14ac:dyDescent="0.2">
      <c r="A23" s="44" t="s">
        <v>70</v>
      </c>
      <c r="B23" s="34" t="e">
        <f>#REF!/12</f>
        <v>#REF!</v>
      </c>
      <c r="C23" s="42">
        <v>0</v>
      </c>
      <c r="D23" s="34" t="e">
        <f>B23</f>
        <v>#REF!</v>
      </c>
      <c r="E23" s="42"/>
      <c r="F23" s="34" t="e">
        <f>D23</f>
        <v>#REF!</v>
      </c>
      <c r="G23" s="42">
        <v>540000</v>
      </c>
      <c r="H23" s="34" t="e">
        <f>F23</f>
        <v>#REF!</v>
      </c>
      <c r="I23" s="42">
        <v>0</v>
      </c>
      <c r="J23" s="34" t="e">
        <f>H23</f>
        <v>#REF!</v>
      </c>
      <c r="K23" s="42"/>
      <c r="L23" s="34" t="e">
        <f>J23</f>
        <v>#REF!</v>
      </c>
      <c r="M23" s="42"/>
      <c r="N23" s="34">
        <v>3500000</v>
      </c>
      <c r="O23" s="42"/>
      <c r="P23" s="34">
        <f>N23</f>
        <v>3500000</v>
      </c>
      <c r="Q23" s="42"/>
      <c r="R23" s="34">
        <f>P23</f>
        <v>3500000</v>
      </c>
      <c r="S23" s="42"/>
      <c r="T23" s="34">
        <f>R23</f>
        <v>3500000</v>
      </c>
      <c r="U23" s="42"/>
      <c r="V23" s="34">
        <f>T23</f>
        <v>3500000</v>
      </c>
      <c r="W23" s="42"/>
      <c r="X23" s="34">
        <f>V23</f>
        <v>3500000</v>
      </c>
      <c r="Y23" s="42"/>
      <c r="Z23" s="42"/>
      <c r="AA23" s="42"/>
    </row>
    <row r="24" spans="1:27" ht="36.75" customHeight="1" x14ac:dyDescent="0.2">
      <c r="A24" s="44" t="s">
        <v>145</v>
      </c>
      <c r="B24" s="34">
        <v>0</v>
      </c>
      <c r="C24" s="42">
        <v>0</v>
      </c>
      <c r="D24" s="34">
        <v>0</v>
      </c>
      <c r="E24" s="42">
        <v>0</v>
      </c>
      <c r="F24" s="34">
        <v>0</v>
      </c>
      <c r="G24" s="42">
        <v>0</v>
      </c>
      <c r="H24" s="34">
        <v>0</v>
      </c>
      <c r="I24" s="42">
        <v>0</v>
      </c>
      <c r="J24" s="34">
        <v>0</v>
      </c>
      <c r="K24" s="42">
        <v>0</v>
      </c>
      <c r="L24" s="34" t="e">
        <f>#REF!</f>
        <v>#REF!</v>
      </c>
      <c r="M24" s="42"/>
      <c r="N24" s="34"/>
      <c r="O24" s="42"/>
      <c r="P24" s="34"/>
      <c r="Q24" s="42"/>
      <c r="R24" s="34"/>
      <c r="S24" s="42"/>
      <c r="T24" s="34"/>
      <c r="U24" s="42"/>
      <c r="V24" s="34"/>
      <c r="W24" s="42"/>
      <c r="X24" s="34"/>
      <c r="Y24" s="42"/>
      <c r="Z24" s="42"/>
      <c r="AA24" s="42"/>
    </row>
    <row r="25" spans="1:27" ht="36.75" customHeight="1" x14ac:dyDescent="0.2">
      <c r="A25" s="44" t="s">
        <v>146</v>
      </c>
      <c r="B25" s="34">
        <v>0</v>
      </c>
      <c r="C25" s="42">
        <v>0</v>
      </c>
      <c r="D25" s="34">
        <v>0</v>
      </c>
      <c r="E25" s="42">
        <v>0</v>
      </c>
      <c r="F25" s="34">
        <v>0</v>
      </c>
      <c r="G25" s="42">
        <v>0</v>
      </c>
      <c r="H25" s="34">
        <v>0</v>
      </c>
      <c r="I25" s="42">
        <v>0</v>
      </c>
      <c r="J25" s="34" t="e">
        <f>#REF!</f>
        <v>#REF!</v>
      </c>
      <c r="K25" s="42">
        <v>0</v>
      </c>
      <c r="L25" s="34">
        <v>0</v>
      </c>
      <c r="M25" s="42"/>
      <c r="N25" s="34">
        <v>0</v>
      </c>
      <c r="O25" s="42"/>
      <c r="P25" s="34">
        <v>0</v>
      </c>
      <c r="Q25" s="42"/>
      <c r="R25" s="34">
        <v>0</v>
      </c>
      <c r="S25" s="42"/>
      <c r="T25" s="34" t="e">
        <f>#REF!</f>
        <v>#REF!</v>
      </c>
      <c r="U25" s="42"/>
      <c r="V25" s="34">
        <v>0</v>
      </c>
      <c r="W25" s="42"/>
      <c r="X25" s="34">
        <v>0</v>
      </c>
      <c r="Y25" s="42"/>
      <c r="Z25" s="42"/>
      <c r="AA25" s="42"/>
    </row>
    <row r="26" spans="1:27" ht="25.5" x14ac:dyDescent="0.2">
      <c r="A26" s="65" t="s">
        <v>112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5"/>
    </row>
    <row r="27" spans="1:27" x14ac:dyDescent="0.2">
      <c r="A27" s="44" t="s">
        <v>113</v>
      </c>
      <c r="B27" s="34">
        <v>2000000</v>
      </c>
      <c r="C27" s="42">
        <v>1800000</v>
      </c>
      <c r="D27" s="34">
        <v>2000000</v>
      </c>
      <c r="E27" s="42">
        <v>1800000</v>
      </c>
      <c r="F27" s="34">
        <v>2000000</v>
      </c>
      <c r="G27" s="42">
        <v>1800000</v>
      </c>
      <c r="H27" s="34">
        <v>2000000</v>
      </c>
      <c r="I27" s="42">
        <v>1800000</v>
      </c>
      <c r="J27" s="34">
        <v>2000000</v>
      </c>
      <c r="K27" s="42"/>
      <c r="L27" s="34">
        <v>2000000</v>
      </c>
      <c r="M27" s="42"/>
      <c r="N27" s="34">
        <v>2000000</v>
      </c>
      <c r="O27" s="42"/>
      <c r="P27" s="34">
        <v>2000000</v>
      </c>
      <c r="Q27" s="42"/>
      <c r="R27" s="34">
        <v>2000000</v>
      </c>
      <c r="S27" s="42"/>
      <c r="T27" s="34">
        <v>2000000</v>
      </c>
      <c r="U27" s="42"/>
      <c r="V27" s="34">
        <v>2000000</v>
      </c>
      <c r="W27" s="42"/>
      <c r="X27" s="34">
        <v>2000000</v>
      </c>
      <c r="Y27" s="42"/>
      <c r="Z27" s="42"/>
      <c r="AA27" s="42"/>
    </row>
    <row r="28" spans="1:27" hidden="1" x14ac:dyDescent="0.2">
      <c r="A28" s="40" t="s">
        <v>28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ht="25.5" hidden="1" x14ac:dyDescent="0.2">
      <c r="A29" s="27" t="s">
        <v>36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ht="19.5" hidden="1" customHeight="1" x14ac:dyDescent="0.2">
      <c r="A30" s="27" t="s">
        <v>46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">
      <c r="A31" s="71" t="s">
        <v>17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5"/>
      <c r="AA31" s="5"/>
    </row>
    <row r="32" spans="1:27" x14ac:dyDescent="0.2">
      <c r="A32" s="39" t="s">
        <v>66</v>
      </c>
      <c r="B32" s="34">
        <v>3000000</v>
      </c>
      <c r="C32" s="42">
        <v>3000000</v>
      </c>
      <c r="D32" s="34">
        <v>3000000</v>
      </c>
      <c r="E32" s="42">
        <v>3000000</v>
      </c>
      <c r="F32" s="34">
        <v>20000000</v>
      </c>
      <c r="G32" s="42">
        <v>20000000</v>
      </c>
      <c r="H32" s="34">
        <v>3000000</v>
      </c>
      <c r="I32" s="42">
        <v>3000000</v>
      </c>
      <c r="J32" s="34">
        <v>3000000</v>
      </c>
      <c r="K32" s="42"/>
      <c r="L32" s="34">
        <v>30000000</v>
      </c>
      <c r="M32" s="42"/>
      <c r="N32" s="34">
        <v>3000000</v>
      </c>
      <c r="O32" s="42"/>
      <c r="P32" s="34">
        <v>3000000</v>
      </c>
      <c r="Q32" s="42"/>
      <c r="R32" s="34">
        <v>30000000</v>
      </c>
      <c r="S32" s="42"/>
      <c r="T32" s="34">
        <v>3000000</v>
      </c>
      <c r="U32" s="42"/>
      <c r="V32" s="34">
        <v>3000000</v>
      </c>
      <c r="W32" s="42"/>
      <c r="X32" s="34">
        <v>3000000</v>
      </c>
      <c r="Y32" s="42"/>
      <c r="Z32" s="42"/>
      <c r="AA32" s="42"/>
    </row>
    <row r="33" spans="1:27" x14ac:dyDescent="0.2">
      <c r="A33" s="39" t="s">
        <v>29</v>
      </c>
      <c r="B33" s="34">
        <v>12500000</v>
      </c>
      <c r="C33" s="42">
        <v>12500000</v>
      </c>
      <c r="D33" s="34">
        <v>12500000</v>
      </c>
      <c r="E33" s="42">
        <v>7000000</v>
      </c>
      <c r="F33" s="34">
        <v>30000000</v>
      </c>
      <c r="G33" s="42">
        <v>30000000</v>
      </c>
      <c r="H33" s="34">
        <v>12500000</v>
      </c>
      <c r="I33" s="42">
        <v>11000000</v>
      </c>
      <c r="J33" s="34">
        <v>12500000</v>
      </c>
      <c r="K33" s="42"/>
      <c r="L33" s="34">
        <v>30000000</v>
      </c>
      <c r="M33" s="42"/>
      <c r="N33" s="34">
        <v>12500000</v>
      </c>
      <c r="O33" s="42"/>
      <c r="P33" s="34">
        <v>12500000</v>
      </c>
      <c r="Q33" s="42"/>
      <c r="R33" s="34">
        <v>30000000</v>
      </c>
      <c r="S33" s="42"/>
      <c r="T33" s="34">
        <v>12500000</v>
      </c>
      <c r="U33" s="42"/>
      <c r="V33" s="34">
        <v>12500000</v>
      </c>
      <c r="W33" s="42"/>
      <c r="X33" s="34">
        <v>12500000</v>
      </c>
      <c r="Y33" s="42"/>
      <c r="Z33" s="42"/>
      <c r="AA33" s="42"/>
    </row>
    <row r="34" spans="1:27" x14ac:dyDescent="0.2">
      <c r="A34" s="39" t="s">
        <v>34</v>
      </c>
      <c r="B34" s="34">
        <v>500000</v>
      </c>
      <c r="C34" s="42">
        <v>500000</v>
      </c>
      <c r="D34" s="34">
        <v>0</v>
      </c>
      <c r="E34" s="42">
        <v>0</v>
      </c>
      <c r="F34" s="34">
        <v>0</v>
      </c>
      <c r="G34" s="42">
        <v>0</v>
      </c>
      <c r="H34" s="34">
        <v>0</v>
      </c>
      <c r="I34" s="42">
        <v>0</v>
      </c>
      <c r="J34" s="34">
        <v>0</v>
      </c>
      <c r="K34" s="42"/>
      <c r="L34" s="34">
        <v>500000</v>
      </c>
      <c r="M34" s="42"/>
      <c r="N34" s="34">
        <v>0</v>
      </c>
      <c r="O34" s="42"/>
      <c r="P34" s="34">
        <v>0</v>
      </c>
      <c r="Q34" s="42"/>
      <c r="R34" s="34">
        <v>0</v>
      </c>
      <c r="S34" s="42"/>
      <c r="T34" s="34">
        <v>0</v>
      </c>
      <c r="U34" s="42"/>
      <c r="V34" s="34">
        <v>0</v>
      </c>
      <c r="W34" s="42"/>
      <c r="X34" s="34">
        <v>0</v>
      </c>
      <c r="Y34" s="42"/>
      <c r="Z34" s="41">
        <v>86034</v>
      </c>
      <c r="AA34" s="41"/>
    </row>
    <row r="35" spans="1:27" x14ac:dyDescent="0.2">
      <c r="A35" s="39" t="s">
        <v>74</v>
      </c>
      <c r="B35" s="34">
        <v>1500000</v>
      </c>
      <c r="C35" s="42">
        <v>800000</v>
      </c>
      <c r="D35" s="34">
        <v>1500000</v>
      </c>
      <c r="E35" s="42">
        <v>1200000</v>
      </c>
      <c r="F35" s="34">
        <v>15000000</v>
      </c>
      <c r="G35" s="42">
        <v>20000000</v>
      </c>
      <c r="H35" s="34">
        <v>1500000</v>
      </c>
      <c r="I35" s="42">
        <v>1500000</v>
      </c>
      <c r="J35" s="34">
        <v>1500000</v>
      </c>
      <c r="K35" s="42"/>
      <c r="L35" s="34">
        <v>15000000</v>
      </c>
      <c r="M35" s="42"/>
      <c r="N35" s="34">
        <v>1500000</v>
      </c>
      <c r="O35" s="42"/>
      <c r="P35" s="34">
        <v>1500000</v>
      </c>
      <c r="Q35" s="42"/>
      <c r="R35" s="34">
        <v>1500000</v>
      </c>
      <c r="S35" s="42"/>
      <c r="T35" s="34">
        <v>15000000</v>
      </c>
      <c r="U35" s="42"/>
      <c r="V35" s="34"/>
      <c r="W35" s="42"/>
      <c r="X35" s="34"/>
      <c r="Y35" s="42"/>
      <c r="Z35" s="41"/>
      <c r="AA35" s="41"/>
    </row>
    <row r="36" spans="1:27" x14ac:dyDescent="0.2">
      <c r="A36" s="39" t="s">
        <v>33</v>
      </c>
      <c r="B36" s="34">
        <v>4500000</v>
      </c>
      <c r="C36" s="42">
        <v>4000000</v>
      </c>
      <c r="D36" s="34">
        <v>4500000</v>
      </c>
      <c r="E36" s="42">
        <v>4500000</v>
      </c>
      <c r="F36" s="34">
        <v>4500000</v>
      </c>
      <c r="G36" s="42">
        <v>3000000</v>
      </c>
      <c r="H36" s="34">
        <v>4500000</v>
      </c>
      <c r="I36" s="42">
        <v>4200000</v>
      </c>
      <c r="J36" s="34">
        <v>4500000</v>
      </c>
      <c r="K36" s="42"/>
      <c r="L36" s="34">
        <v>4500000</v>
      </c>
      <c r="M36" s="42"/>
      <c r="N36" s="34">
        <v>4500000</v>
      </c>
      <c r="O36" s="42"/>
      <c r="P36" s="34">
        <v>4500000</v>
      </c>
      <c r="Q36" s="42"/>
      <c r="R36" s="34">
        <v>4500000</v>
      </c>
      <c r="S36" s="42"/>
      <c r="T36" s="34">
        <v>4500000</v>
      </c>
      <c r="U36" s="42"/>
      <c r="V36" s="34">
        <v>4500000</v>
      </c>
      <c r="W36" s="42"/>
      <c r="X36" s="34">
        <v>4500000</v>
      </c>
      <c r="Y36" s="42"/>
      <c r="Z36" s="42"/>
      <c r="AA36" s="42"/>
    </row>
    <row r="37" spans="1:27" x14ac:dyDescent="0.2">
      <c r="A37" s="23" t="s">
        <v>32</v>
      </c>
      <c r="B37" s="34">
        <v>1600000</v>
      </c>
      <c r="C37" s="42">
        <v>1000000</v>
      </c>
      <c r="D37" s="34">
        <v>1600000</v>
      </c>
      <c r="E37" s="42">
        <v>2000000</v>
      </c>
      <c r="F37" s="34">
        <v>1600000</v>
      </c>
      <c r="G37" s="42">
        <v>1500000</v>
      </c>
      <c r="H37" s="34">
        <v>1600000</v>
      </c>
      <c r="I37" s="42">
        <v>900000</v>
      </c>
      <c r="J37" s="34">
        <v>1600000</v>
      </c>
      <c r="K37" s="42"/>
      <c r="L37" s="34">
        <v>1600000</v>
      </c>
      <c r="M37" s="42"/>
      <c r="N37" s="34">
        <v>1600000</v>
      </c>
      <c r="O37" s="42"/>
      <c r="P37" s="34">
        <v>1600000</v>
      </c>
      <c r="Q37" s="42"/>
      <c r="R37" s="34">
        <v>1600000</v>
      </c>
      <c r="S37" s="42"/>
      <c r="T37" s="34">
        <v>1600000</v>
      </c>
      <c r="U37" s="42"/>
      <c r="V37" s="34">
        <v>1600000</v>
      </c>
      <c r="W37" s="42"/>
      <c r="X37" s="34">
        <v>1600000</v>
      </c>
      <c r="Y37" s="42"/>
      <c r="Z37" s="42"/>
      <c r="AA37" s="42"/>
    </row>
    <row r="38" spans="1:27" x14ac:dyDescent="0.2">
      <c r="A38" s="23" t="s">
        <v>47</v>
      </c>
      <c r="B38" s="34">
        <v>250000</v>
      </c>
      <c r="C38" s="42">
        <v>250000</v>
      </c>
      <c r="D38" s="34">
        <v>250000</v>
      </c>
      <c r="E38" s="42">
        <v>250000</v>
      </c>
      <c r="F38" s="34">
        <v>250000</v>
      </c>
      <c r="G38" s="42">
        <v>250000</v>
      </c>
      <c r="H38" s="34">
        <v>250000</v>
      </c>
      <c r="I38" s="42">
        <v>250000</v>
      </c>
      <c r="J38" s="34">
        <v>250000</v>
      </c>
      <c r="K38" s="42"/>
      <c r="L38" s="34">
        <v>250000</v>
      </c>
      <c r="M38" s="42"/>
      <c r="N38" s="34">
        <v>250000</v>
      </c>
      <c r="O38" s="42"/>
      <c r="P38" s="34">
        <v>250000</v>
      </c>
      <c r="Q38" s="42"/>
      <c r="R38" s="34">
        <v>250000</v>
      </c>
      <c r="S38" s="42"/>
      <c r="T38" s="34">
        <v>250000</v>
      </c>
      <c r="U38" s="42"/>
      <c r="V38" s="34">
        <v>250000</v>
      </c>
      <c r="W38" s="42"/>
      <c r="X38" s="34">
        <v>250000</v>
      </c>
      <c r="Y38" s="42"/>
      <c r="Z38" s="42"/>
      <c r="AA38" s="42"/>
    </row>
    <row r="39" spans="1:27" x14ac:dyDescent="0.2">
      <c r="A39" s="23" t="s">
        <v>67</v>
      </c>
      <c r="B39" s="34">
        <v>2850000</v>
      </c>
      <c r="C39" s="42">
        <v>2500000</v>
      </c>
      <c r="D39" s="34">
        <v>2850000</v>
      </c>
      <c r="E39" s="42">
        <v>2000000</v>
      </c>
      <c r="F39" s="34">
        <v>2850000</v>
      </c>
      <c r="G39" s="42">
        <v>3000000</v>
      </c>
      <c r="H39" s="34">
        <v>2850000</v>
      </c>
      <c r="I39" s="42">
        <v>2500000</v>
      </c>
      <c r="J39" s="34">
        <v>2850000</v>
      </c>
      <c r="K39" s="42"/>
      <c r="L39" s="34">
        <v>2850000</v>
      </c>
      <c r="M39" s="42"/>
      <c r="N39" s="34">
        <v>2850000</v>
      </c>
      <c r="O39" s="42"/>
      <c r="P39" s="34">
        <v>2850000</v>
      </c>
      <c r="Q39" s="42"/>
      <c r="R39" s="34">
        <v>2850000</v>
      </c>
      <c r="S39" s="42"/>
      <c r="T39" s="34">
        <v>2850000</v>
      </c>
      <c r="U39" s="42"/>
      <c r="V39" s="34">
        <v>2850000</v>
      </c>
      <c r="W39" s="42"/>
      <c r="X39" s="34">
        <v>2850000</v>
      </c>
      <c r="Y39" s="42"/>
      <c r="Z39" s="42"/>
      <c r="AA39" s="42"/>
    </row>
    <row r="40" spans="1:27" x14ac:dyDescent="0.2">
      <c r="A40" s="23" t="s">
        <v>115</v>
      </c>
      <c r="B40" s="34">
        <v>3800000</v>
      </c>
      <c r="C40" s="42">
        <v>3400000</v>
      </c>
      <c r="D40" s="34">
        <v>3800000</v>
      </c>
      <c r="E40" s="42">
        <v>3600000</v>
      </c>
      <c r="F40" s="34">
        <v>3800000</v>
      </c>
      <c r="G40" s="42">
        <v>3800000</v>
      </c>
      <c r="H40" s="34">
        <v>3800000</v>
      </c>
      <c r="I40" s="42">
        <v>3000000</v>
      </c>
      <c r="J40" s="34">
        <v>3800000</v>
      </c>
      <c r="K40" s="42"/>
      <c r="L40" s="34">
        <v>3800000</v>
      </c>
      <c r="M40" s="42"/>
      <c r="N40" s="34">
        <v>3800000</v>
      </c>
      <c r="O40" s="42"/>
      <c r="P40" s="34">
        <v>3800000</v>
      </c>
      <c r="Q40" s="42"/>
      <c r="R40" s="34">
        <v>3800000</v>
      </c>
      <c r="S40" s="42"/>
      <c r="T40" s="34">
        <v>3800000</v>
      </c>
      <c r="U40" s="42"/>
      <c r="V40" s="34">
        <v>3800000</v>
      </c>
      <c r="W40" s="42"/>
      <c r="X40" s="34">
        <v>3800000</v>
      </c>
      <c r="Y40" s="42"/>
      <c r="Z40" s="42"/>
      <c r="AA40" s="42"/>
    </row>
    <row r="41" spans="1:27" x14ac:dyDescent="0.2">
      <c r="A41" s="23" t="s">
        <v>72</v>
      </c>
      <c r="B41" s="34">
        <v>450000</v>
      </c>
      <c r="C41" s="42">
        <v>450000</v>
      </c>
      <c r="D41" s="34">
        <v>450000</v>
      </c>
      <c r="E41" s="42">
        <v>500000</v>
      </c>
      <c r="F41" s="34">
        <v>450000</v>
      </c>
      <c r="G41" s="42">
        <v>450000</v>
      </c>
      <c r="H41" s="34">
        <v>450000</v>
      </c>
      <c r="I41" s="42">
        <v>400000</v>
      </c>
      <c r="J41" s="34">
        <v>450000</v>
      </c>
      <c r="K41" s="42"/>
      <c r="L41" s="34">
        <v>450000</v>
      </c>
      <c r="M41" s="42"/>
      <c r="N41" s="34">
        <v>450000</v>
      </c>
      <c r="O41" s="42"/>
      <c r="P41" s="34">
        <v>450000</v>
      </c>
      <c r="Q41" s="42"/>
      <c r="R41" s="34">
        <v>450000</v>
      </c>
      <c r="S41" s="42"/>
      <c r="T41" s="34">
        <v>450000</v>
      </c>
      <c r="U41" s="42"/>
      <c r="V41" s="34">
        <v>450000</v>
      </c>
      <c r="W41" s="42"/>
      <c r="X41" s="34">
        <v>450000</v>
      </c>
      <c r="Y41" s="42"/>
      <c r="Z41" s="42"/>
      <c r="AA41" s="42"/>
    </row>
    <row r="42" spans="1:27" x14ac:dyDescent="0.2">
      <c r="A42" s="23" t="s">
        <v>73</v>
      </c>
      <c r="B42" s="34">
        <v>4000000</v>
      </c>
      <c r="C42" s="42">
        <v>3400000</v>
      </c>
      <c r="D42" s="34">
        <v>4000000</v>
      </c>
      <c r="E42" s="42">
        <v>4000000</v>
      </c>
      <c r="F42" s="34">
        <v>4000000</v>
      </c>
      <c r="G42" s="42">
        <v>3500000</v>
      </c>
      <c r="H42" s="34">
        <v>4000000</v>
      </c>
      <c r="I42" s="42">
        <v>5000000</v>
      </c>
      <c r="J42" s="34">
        <v>4000000</v>
      </c>
      <c r="K42" s="42"/>
      <c r="L42" s="34">
        <v>4000000</v>
      </c>
      <c r="M42" s="42"/>
      <c r="N42" s="34">
        <v>4000000</v>
      </c>
      <c r="O42" s="42"/>
      <c r="P42" s="34">
        <v>4000000</v>
      </c>
      <c r="Q42" s="42"/>
      <c r="R42" s="34">
        <v>4000000</v>
      </c>
      <c r="S42" s="42"/>
      <c r="T42" s="34">
        <v>4000000</v>
      </c>
      <c r="U42" s="42"/>
      <c r="V42" s="34">
        <v>4000000</v>
      </c>
      <c r="W42" s="42"/>
      <c r="X42" s="34">
        <v>4000000</v>
      </c>
      <c r="Y42" s="42"/>
      <c r="Z42" s="42"/>
      <c r="AA42" s="42"/>
    </row>
    <row r="43" spans="1:27" x14ac:dyDescent="0.2">
      <c r="A43" s="39" t="s">
        <v>48</v>
      </c>
      <c r="B43" s="34">
        <v>1800000</v>
      </c>
      <c r="C43" s="42">
        <v>600000</v>
      </c>
      <c r="D43" s="34">
        <v>1800000</v>
      </c>
      <c r="E43" s="42">
        <v>500000</v>
      </c>
      <c r="F43" s="34">
        <v>1800000</v>
      </c>
      <c r="G43" s="42">
        <v>750000</v>
      </c>
      <c r="H43" s="34">
        <v>1800000</v>
      </c>
      <c r="I43" s="42">
        <v>300000</v>
      </c>
      <c r="J43" s="34">
        <v>1800000</v>
      </c>
      <c r="K43" s="42"/>
      <c r="L43" s="34">
        <v>1800000</v>
      </c>
      <c r="M43" s="42"/>
      <c r="N43" s="34">
        <v>1800000</v>
      </c>
      <c r="O43" s="42"/>
      <c r="P43" s="34">
        <v>1800000</v>
      </c>
      <c r="Q43" s="42"/>
      <c r="R43" s="34">
        <v>1800000</v>
      </c>
      <c r="S43" s="42"/>
      <c r="T43" s="34">
        <v>1800000</v>
      </c>
      <c r="U43" s="42"/>
      <c r="V43" s="34">
        <v>1800000</v>
      </c>
      <c r="W43" s="42"/>
      <c r="X43" s="34">
        <v>1800000</v>
      </c>
      <c r="Y43" s="42"/>
      <c r="Z43" s="42"/>
      <c r="AA43" s="42"/>
    </row>
    <row r="44" spans="1:27" x14ac:dyDescent="0.2">
      <c r="A44" s="49" t="s">
        <v>90</v>
      </c>
      <c r="B44" s="34">
        <v>3500000</v>
      </c>
      <c r="C44" s="42">
        <v>3000000</v>
      </c>
      <c r="D44" s="34">
        <v>3500000</v>
      </c>
      <c r="E44" s="42">
        <v>1500000</v>
      </c>
      <c r="F44" s="34">
        <v>3500000</v>
      </c>
      <c r="G44" s="42">
        <v>500000</v>
      </c>
      <c r="H44" s="34">
        <v>3500000</v>
      </c>
      <c r="I44" s="42">
        <v>300000</v>
      </c>
      <c r="J44" s="34">
        <v>3500000</v>
      </c>
      <c r="K44" s="42"/>
      <c r="L44" s="34">
        <v>3500000</v>
      </c>
      <c r="M44" s="42"/>
      <c r="N44" s="34">
        <v>3500000</v>
      </c>
      <c r="O44" s="42"/>
      <c r="P44" s="34">
        <v>3500000</v>
      </c>
      <c r="Q44" s="42"/>
      <c r="R44" s="34">
        <v>3500000</v>
      </c>
      <c r="S44" s="42"/>
      <c r="T44" s="34">
        <v>3500000</v>
      </c>
      <c r="U44" s="42"/>
      <c r="V44" s="34">
        <v>3500000</v>
      </c>
      <c r="W44" s="42"/>
      <c r="X44" s="34">
        <v>3500000</v>
      </c>
      <c r="Y44" s="42"/>
      <c r="Z44" s="42"/>
      <c r="AA44" s="42"/>
    </row>
    <row r="45" spans="1:27" ht="26.25" customHeight="1" x14ac:dyDescent="0.2">
      <c r="A45" s="49" t="s">
        <v>114</v>
      </c>
      <c r="B45" s="34">
        <v>500000</v>
      </c>
      <c r="C45" s="42">
        <v>350000</v>
      </c>
      <c r="D45" s="34">
        <v>500000</v>
      </c>
      <c r="E45" s="42">
        <v>300000</v>
      </c>
      <c r="F45" s="34">
        <v>500000</v>
      </c>
      <c r="G45" s="42">
        <v>0</v>
      </c>
      <c r="H45" s="34">
        <v>500000</v>
      </c>
      <c r="I45" s="42">
        <v>100000</v>
      </c>
      <c r="J45" s="34">
        <v>500000</v>
      </c>
      <c r="K45" s="42"/>
      <c r="L45" s="34">
        <v>500000</v>
      </c>
      <c r="M45" s="42"/>
      <c r="N45" s="34">
        <v>500000</v>
      </c>
      <c r="O45" s="42"/>
      <c r="P45" s="34">
        <v>500000</v>
      </c>
      <c r="Q45" s="42"/>
      <c r="R45" s="34">
        <v>500000</v>
      </c>
      <c r="S45" s="42"/>
      <c r="T45" s="34">
        <v>500000</v>
      </c>
      <c r="U45" s="42"/>
      <c r="V45" s="34">
        <v>500000</v>
      </c>
      <c r="W45" s="42"/>
      <c r="X45" s="34">
        <v>500000</v>
      </c>
      <c r="Y45" s="42"/>
      <c r="Z45" s="42"/>
      <c r="AA45" s="42"/>
    </row>
    <row r="46" spans="1:27" ht="40.5" customHeight="1" x14ac:dyDescent="0.2">
      <c r="A46" s="44" t="s">
        <v>71</v>
      </c>
      <c r="B46" s="34">
        <v>3000000</v>
      </c>
      <c r="C46" s="42">
        <v>1500000</v>
      </c>
      <c r="D46" s="34">
        <v>3000000</v>
      </c>
      <c r="E46" s="42">
        <v>2000000</v>
      </c>
      <c r="F46" s="34">
        <v>3000000</v>
      </c>
      <c r="G46" s="42">
        <v>1400000</v>
      </c>
      <c r="H46" s="34">
        <v>3000000</v>
      </c>
      <c r="I46" s="42">
        <v>1200000</v>
      </c>
      <c r="J46" s="34">
        <v>3000000</v>
      </c>
      <c r="K46" s="42"/>
      <c r="L46" s="34">
        <v>3000000</v>
      </c>
      <c r="M46" s="42"/>
      <c r="N46" s="34">
        <v>3000000</v>
      </c>
      <c r="O46" s="42"/>
      <c r="P46" s="34">
        <v>3000000</v>
      </c>
      <c r="Q46" s="42"/>
      <c r="R46" s="34">
        <v>3000000</v>
      </c>
      <c r="S46" s="42"/>
      <c r="T46" s="34">
        <v>3000000</v>
      </c>
      <c r="U46" s="42"/>
      <c r="V46" s="34">
        <v>3000000</v>
      </c>
      <c r="W46" s="42"/>
      <c r="X46" s="34">
        <v>3000000</v>
      </c>
      <c r="Y46" s="42"/>
      <c r="Z46" s="42"/>
      <c r="AA46" s="42"/>
    </row>
    <row r="47" spans="1:27" x14ac:dyDescent="0.2">
      <c r="A47" s="71" t="s">
        <v>88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5">
        <f t="shared" ref="Z47:AA47" si="1">SUM(Z48:Z49)</f>
        <v>0</v>
      </c>
      <c r="AA47" s="5">
        <f t="shared" si="1"/>
        <v>0</v>
      </c>
    </row>
    <row r="48" spans="1:27" ht="12.75" customHeight="1" x14ac:dyDescent="0.2">
      <c r="A48" s="39" t="s">
        <v>56</v>
      </c>
      <c r="B48" s="34">
        <v>2000000</v>
      </c>
      <c r="C48" s="42">
        <v>2000000</v>
      </c>
      <c r="D48" s="34">
        <v>2000000</v>
      </c>
      <c r="E48" s="42">
        <v>0</v>
      </c>
      <c r="F48" s="34">
        <v>2000000</v>
      </c>
      <c r="G48" s="42">
        <v>0</v>
      </c>
      <c r="H48" s="34">
        <v>2000000</v>
      </c>
      <c r="I48" s="42">
        <v>0</v>
      </c>
      <c r="J48" s="34">
        <v>2000000</v>
      </c>
      <c r="K48" s="42"/>
      <c r="L48" s="34">
        <v>2000000</v>
      </c>
      <c r="M48" s="42"/>
      <c r="N48" s="34">
        <v>2000000</v>
      </c>
      <c r="O48" s="42"/>
      <c r="P48" s="34">
        <v>2000000</v>
      </c>
      <c r="Q48" s="42"/>
      <c r="R48" s="34">
        <v>2000000</v>
      </c>
      <c r="S48" s="42"/>
      <c r="T48" s="34">
        <v>2000000</v>
      </c>
      <c r="U48" s="42"/>
      <c r="V48" s="34">
        <v>2000000</v>
      </c>
      <c r="W48" s="42"/>
      <c r="X48" s="34">
        <v>2000000</v>
      </c>
      <c r="Y48" s="42"/>
      <c r="Z48" s="42"/>
      <c r="AA48" s="42"/>
    </row>
    <row r="49" spans="1:27" ht="39.75" customHeight="1" x14ac:dyDescent="0.2">
      <c r="A49" s="44" t="s">
        <v>75</v>
      </c>
      <c r="B49" s="34">
        <v>2000000</v>
      </c>
      <c r="C49" s="42">
        <v>2000000</v>
      </c>
      <c r="D49" s="34">
        <v>2000000</v>
      </c>
      <c r="E49" s="42">
        <v>600000</v>
      </c>
      <c r="F49" s="34">
        <v>2000000</v>
      </c>
      <c r="G49" s="42">
        <v>250000</v>
      </c>
      <c r="H49" s="34">
        <v>2000000</v>
      </c>
      <c r="I49" s="42">
        <v>0</v>
      </c>
      <c r="J49" s="34">
        <v>2000000</v>
      </c>
      <c r="K49" s="42"/>
      <c r="L49" s="34">
        <v>2000000</v>
      </c>
      <c r="M49" s="42"/>
      <c r="N49" s="34">
        <v>2000000</v>
      </c>
      <c r="O49" s="42"/>
      <c r="P49" s="34">
        <v>2000000</v>
      </c>
      <c r="Q49" s="42"/>
      <c r="R49" s="34">
        <v>2000000</v>
      </c>
      <c r="S49" s="42"/>
      <c r="T49" s="34">
        <v>2000000</v>
      </c>
      <c r="U49" s="42"/>
      <c r="V49" s="34">
        <v>2000000</v>
      </c>
      <c r="W49" s="42"/>
      <c r="X49" s="34">
        <v>2000000</v>
      </c>
      <c r="Y49" s="42"/>
      <c r="Z49" s="42"/>
      <c r="AA49" s="42"/>
    </row>
    <row r="50" spans="1:27" x14ac:dyDescent="0.2">
      <c r="A50" s="71" t="s">
        <v>55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5">
        <f t="shared" ref="Z50:AA50" si="2">SUM(Z51:Z56)</f>
        <v>80968</v>
      </c>
      <c r="AA50" s="5">
        <f t="shared" si="2"/>
        <v>0</v>
      </c>
    </row>
    <row r="51" spans="1:27" ht="38.25" x14ac:dyDescent="0.2">
      <c r="A51" s="44" t="s">
        <v>76</v>
      </c>
      <c r="B51" s="34">
        <v>1200000</v>
      </c>
      <c r="C51" s="42">
        <v>1000000</v>
      </c>
      <c r="D51" s="34">
        <v>2000000</v>
      </c>
      <c r="E51" s="42">
        <v>1600000</v>
      </c>
      <c r="F51" s="34">
        <v>1200000</v>
      </c>
      <c r="G51" s="42">
        <v>300000</v>
      </c>
      <c r="H51" s="34">
        <v>1200000</v>
      </c>
      <c r="I51" s="42">
        <v>150000</v>
      </c>
      <c r="J51" s="34">
        <v>1200000</v>
      </c>
      <c r="K51" s="42"/>
      <c r="L51" s="34">
        <v>1200000</v>
      </c>
      <c r="M51" s="42"/>
      <c r="N51" s="34">
        <v>1200000</v>
      </c>
      <c r="O51" s="42"/>
      <c r="P51" s="34">
        <v>1200000</v>
      </c>
      <c r="Q51" s="42"/>
      <c r="R51" s="34">
        <v>1200000</v>
      </c>
      <c r="S51" s="42"/>
      <c r="T51" s="34">
        <v>1200000</v>
      </c>
      <c r="U51" s="42"/>
      <c r="V51" s="34">
        <v>1200000</v>
      </c>
      <c r="W51" s="42"/>
      <c r="X51" s="34">
        <v>1200000</v>
      </c>
      <c r="Y51" s="42"/>
      <c r="Z51" s="42"/>
      <c r="AA51" s="42"/>
    </row>
    <row r="52" spans="1:27" x14ac:dyDescent="0.2">
      <c r="A52" s="44" t="s">
        <v>89</v>
      </c>
      <c r="B52" s="34">
        <v>450000</v>
      </c>
      <c r="C52" s="42">
        <v>450000</v>
      </c>
      <c r="D52" s="34">
        <v>450000</v>
      </c>
      <c r="E52" s="42">
        <v>450000</v>
      </c>
      <c r="F52" s="34">
        <v>450000</v>
      </c>
      <c r="G52" s="42">
        <v>450000</v>
      </c>
      <c r="H52" s="34">
        <v>450000</v>
      </c>
      <c r="I52" s="42">
        <v>450000</v>
      </c>
      <c r="J52" s="34">
        <v>450000</v>
      </c>
      <c r="K52" s="42"/>
      <c r="L52" s="34">
        <v>450000</v>
      </c>
      <c r="M52" s="42"/>
      <c r="N52" s="34">
        <v>450000</v>
      </c>
      <c r="O52" s="42"/>
      <c r="P52" s="34">
        <v>450000</v>
      </c>
      <c r="Q52" s="42"/>
      <c r="R52" s="34">
        <v>450000</v>
      </c>
      <c r="S52" s="42"/>
      <c r="T52" s="34">
        <v>450000</v>
      </c>
      <c r="U52" s="42"/>
      <c r="V52" s="34">
        <v>450000</v>
      </c>
      <c r="W52" s="42"/>
      <c r="X52" s="34">
        <v>450000</v>
      </c>
      <c r="Y52" s="42"/>
      <c r="Z52" s="42"/>
      <c r="AA52" s="42"/>
    </row>
    <row r="53" spans="1:27" ht="25.5" x14ac:dyDescent="0.2">
      <c r="A53" s="28" t="s">
        <v>106</v>
      </c>
      <c r="B53" s="34">
        <v>600000</v>
      </c>
      <c r="C53" s="42">
        <v>250000</v>
      </c>
      <c r="D53" s="34">
        <v>1200000</v>
      </c>
      <c r="E53" s="42">
        <v>1000000</v>
      </c>
      <c r="F53" s="34">
        <v>1500000</v>
      </c>
      <c r="G53" s="42">
        <v>1500000</v>
      </c>
      <c r="H53" s="34">
        <v>1500000</v>
      </c>
      <c r="I53" s="42">
        <v>900000</v>
      </c>
      <c r="J53" s="34">
        <v>1500000</v>
      </c>
      <c r="K53" s="42"/>
      <c r="L53" s="34">
        <v>1500000</v>
      </c>
      <c r="M53" s="42"/>
      <c r="N53" s="34">
        <v>1500000</v>
      </c>
      <c r="O53" s="42"/>
      <c r="P53" s="34">
        <v>1500000</v>
      </c>
      <c r="Q53" s="42"/>
      <c r="R53" s="34">
        <v>1500000</v>
      </c>
      <c r="S53" s="42"/>
      <c r="T53" s="34">
        <v>1500000</v>
      </c>
      <c r="U53" s="42"/>
      <c r="V53" s="34">
        <v>1500000</v>
      </c>
      <c r="W53" s="42"/>
      <c r="X53" s="34">
        <v>1500000</v>
      </c>
      <c r="Y53" s="42"/>
      <c r="Z53" s="42"/>
      <c r="AA53" s="42"/>
    </row>
    <row r="54" spans="1:27" x14ac:dyDescent="0.2">
      <c r="A54" s="64" t="s">
        <v>69</v>
      </c>
      <c r="B54" s="34">
        <v>2000000</v>
      </c>
      <c r="C54" s="42">
        <v>1000000</v>
      </c>
      <c r="D54" s="34">
        <v>2000000</v>
      </c>
      <c r="E54" s="42">
        <v>1500000</v>
      </c>
      <c r="F54" s="34">
        <v>2000000</v>
      </c>
      <c r="G54" s="42">
        <v>850000</v>
      </c>
      <c r="H54" s="34">
        <v>2000000</v>
      </c>
      <c r="I54" s="42">
        <v>2000000</v>
      </c>
      <c r="J54" s="34">
        <v>2000000</v>
      </c>
      <c r="K54" s="42"/>
      <c r="L54" s="34">
        <v>2000000</v>
      </c>
      <c r="M54" s="42"/>
      <c r="N54" s="34">
        <v>2000000</v>
      </c>
      <c r="O54" s="42"/>
      <c r="P54" s="34">
        <v>1200000</v>
      </c>
      <c r="Q54" s="42"/>
      <c r="R54" s="34">
        <v>2000000</v>
      </c>
      <c r="S54" s="42"/>
      <c r="T54" s="34">
        <v>2000000</v>
      </c>
      <c r="U54" s="42"/>
      <c r="V54" s="34">
        <v>2000000</v>
      </c>
      <c r="W54" s="42"/>
      <c r="X54" s="34">
        <v>2000000</v>
      </c>
      <c r="Y54" s="42"/>
      <c r="Z54" s="34">
        <v>25520</v>
      </c>
      <c r="AA54" s="20"/>
    </row>
    <row r="55" spans="1:27" ht="25.5" x14ac:dyDescent="0.2">
      <c r="A55" s="64" t="s">
        <v>78</v>
      </c>
      <c r="B55" s="34">
        <v>1500000</v>
      </c>
      <c r="C55" s="42">
        <v>1000000</v>
      </c>
      <c r="D55" s="34">
        <v>1500000</v>
      </c>
      <c r="E55" s="42">
        <v>380000</v>
      </c>
      <c r="F55" s="34">
        <v>1500000</v>
      </c>
      <c r="G55" s="42">
        <v>560000</v>
      </c>
      <c r="H55" s="34">
        <v>1500000</v>
      </c>
      <c r="I55" s="42">
        <v>400000</v>
      </c>
      <c r="J55" s="34">
        <v>1500000</v>
      </c>
      <c r="K55" s="42"/>
      <c r="L55" s="34">
        <v>1500000</v>
      </c>
      <c r="M55" s="42"/>
      <c r="N55" s="34">
        <v>1500000</v>
      </c>
      <c r="O55" s="42"/>
      <c r="P55" s="34">
        <v>1500000</v>
      </c>
      <c r="Q55" s="42"/>
      <c r="R55" s="34">
        <v>1500000</v>
      </c>
      <c r="S55" s="42"/>
      <c r="T55" s="34">
        <v>1500000</v>
      </c>
      <c r="U55" s="42"/>
      <c r="V55" s="34">
        <v>1500000</v>
      </c>
      <c r="W55" s="42"/>
      <c r="X55" s="34">
        <v>1500000</v>
      </c>
      <c r="Y55" s="42"/>
      <c r="Z55" s="34">
        <v>55448</v>
      </c>
      <c r="AA55" s="20"/>
    </row>
    <row r="56" spans="1:27" x14ac:dyDescent="0.2">
      <c r="A56" s="64" t="s">
        <v>79</v>
      </c>
      <c r="B56" s="34">
        <v>1000000</v>
      </c>
      <c r="C56" s="42">
        <v>500000</v>
      </c>
      <c r="D56" s="34">
        <v>1000000</v>
      </c>
      <c r="E56" s="42">
        <v>650000</v>
      </c>
      <c r="F56" s="34">
        <v>1000000</v>
      </c>
      <c r="G56" s="42">
        <v>300000</v>
      </c>
      <c r="H56" s="34">
        <v>1000000</v>
      </c>
      <c r="I56" s="42">
        <v>550000</v>
      </c>
      <c r="J56" s="34">
        <v>1000000</v>
      </c>
      <c r="K56" s="42"/>
      <c r="L56" s="34">
        <v>1000000</v>
      </c>
      <c r="M56" s="42"/>
      <c r="N56" s="34">
        <v>1000000</v>
      </c>
      <c r="O56" s="42"/>
      <c r="P56" s="34">
        <v>1000000</v>
      </c>
      <c r="Q56" s="42"/>
      <c r="R56" s="34">
        <v>1000000</v>
      </c>
      <c r="S56" s="42"/>
      <c r="T56" s="34">
        <v>1000000</v>
      </c>
      <c r="U56" s="42"/>
      <c r="V56" s="34">
        <v>1000000</v>
      </c>
      <c r="W56" s="42"/>
      <c r="X56" s="34">
        <v>1000000</v>
      </c>
      <c r="Y56" s="42"/>
      <c r="Z56" s="42"/>
      <c r="AA56" s="42"/>
    </row>
    <row r="57" spans="1:27" x14ac:dyDescent="0.2">
      <c r="A57" s="64" t="s">
        <v>129</v>
      </c>
      <c r="B57" s="34">
        <v>5000000</v>
      </c>
      <c r="C57" s="42">
        <v>0</v>
      </c>
      <c r="D57" s="34">
        <v>5000000</v>
      </c>
      <c r="E57" s="42">
        <v>0</v>
      </c>
      <c r="F57" s="34">
        <v>5000000</v>
      </c>
      <c r="G57" s="42">
        <v>0</v>
      </c>
      <c r="H57" s="34">
        <v>5000000</v>
      </c>
      <c r="I57" s="42">
        <v>0</v>
      </c>
      <c r="J57" s="34">
        <v>5000000</v>
      </c>
      <c r="K57" s="42"/>
      <c r="L57" s="34">
        <v>5000000</v>
      </c>
      <c r="M57" s="42"/>
      <c r="N57" s="34">
        <v>5000000</v>
      </c>
      <c r="O57" s="42"/>
      <c r="P57" s="34">
        <v>5000000</v>
      </c>
      <c r="Q57" s="42"/>
      <c r="R57" s="34">
        <v>5000000</v>
      </c>
      <c r="S57" s="42"/>
      <c r="T57" s="34">
        <v>5000000</v>
      </c>
      <c r="U57" s="42"/>
      <c r="V57" s="34">
        <v>5000000</v>
      </c>
      <c r="W57" s="42"/>
      <c r="X57" s="34">
        <v>5000000</v>
      </c>
      <c r="Y57" s="42"/>
      <c r="Z57" s="42"/>
      <c r="AA57" s="42"/>
    </row>
    <row r="58" spans="1:27" s="14" customFormat="1" x14ac:dyDescent="0.2">
      <c r="A58" s="75" t="s">
        <v>18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12"/>
      <c r="AA58" s="8"/>
    </row>
    <row r="59" spans="1:27" s="14" customFormat="1" ht="25.5" x14ac:dyDescent="0.2">
      <c r="A59" s="39" t="s">
        <v>85</v>
      </c>
      <c r="B59" s="34">
        <v>4000000</v>
      </c>
      <c r="C59" s="42">
        <v>3500000</v>
      </c>
      <c r="D59" s="34">
        <v>0</v>
      </c>
      <c r="E59" s="42">
        <v>0</v>
      </c>
      <c r="F59" s="34">
        <v>20000000</v>
      </c>
      <c r="G59" s="42">
        <f>55*340000</f>
        <v>18700000</v>
      </c>
      <c r="H59" s="34">
        <v>0</v>
      </c>
      <c r="I59" s="42">
        <v>0</v>
      </c>
      <c r="J59" s="34">
        <v>0</v>
      </c>
      <c r="K59" s="42"/>
      <c r="L59" s="34">
        <v>10000000</v>
      </c>
      <c r="M59" s="42"/>
      <c r="N59" s="34">
        <v>0</v>
      </c>
      <c r="O59" s="42"/>
      <c r="P59" s="34">
        <v>0</v>
      </c>
      <c r="Q59" s="42"/>
      <c r="R59" s="34">
        <v>15000000</v>
      </c>
      <c r="S59" s="42"/>
      <c r="T59" s="34">
        <v>0</v>
      </c>
      <c r="U59" s="42"/>
      <c r="V59" s="34">
        <v>0</v>
      </c>
      <c r="W59" s="42"/>
      <c r="X59" s="34">
        <v>0</v>
      </c>
      <c r="Y59" s="42"/>
      <c r="Z59" s="42"/>
      <c r="AA59" s="42"/>
    </row>
    <row r="60" spans="1:27" x14ac:dyDescent="0.2">
      <c r="A60" s="75" t="s">
        <v>20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5"/>
      <c r="AA60" s="8"/>
    </row>
    <row r="61" spans="1:27" x14ac:dyDescent="0.2">
      <c r="A61" s="39" t="s">
        <v>80</v>
      </c>
      <c r="B61" s="34">
        <v>150000</v>
      </c>
      <c r="C61" s="42">
        <v>100000</v>
      </c>
      <c r="D61" s="34">
        <v>150000</v>
      </c>
      <c r="E61" s="42">
        <v>150000</v>
      </c>
      <c r="F61" s="34">
        <v>150000</v>
      </c>
      <c r="G61" s="42">
        <v>100000</v>
      </c>
      <c r="H61" s="34">
        <v>150000</v>
      </c>
      <c r="I61" s="42">
        <v>120000</v>
      </c>
      <c r="J61" s="34">
        <v>150000</v>
      </c>
      <c r="K61" s="42"/>
      <c r="L61" s="34">
        <v>150000</v>
      </c>
      <c r="M61" s="42"/>
      <c r="N61" s="34">
        <v>150000</v>
      </c>
      <c r="O61" s="42"/>
      <c r="P61" s="34">
        <v>150000</v>
      </c>
      <c r="Q61" s="42"/>
      <c r="R61" s="34">
        <v>150000</v>
      </c>
      <c r="S61" s="42"/>
      <c r="T61" s="34">
        <v>150000</v>
      </c>
      <c r="U61" s="42"/>
      <c r="V61" s="34">
        <v>150000</v>
      </c>
      <c r="W61" s="42"/>
      <c r="X61" s="34">
        <v>150000</v>
      </c>
      <c r="Y61" s="42"/>
      <c r="Z61" s="42"/>
      <c r="AA61" s="42"/>
    </row>
    <row r="62" spans="1:27" x14ac:dyDescent="0.2">
      <c r="A62" s="39" t="s">
        <v>49</v>
      </c>
      <c r="B62" s="34">
        <v>9500000</v>
      </c>
      <c r="C62" s="42">
        <v>5000000</v>
      </c>
      <c r="D62" s="34">
        <v>15000000</v>
      </c>
      <c r="E62" s="42">
        <v>12000000</v>
      </c>
      <c r="F62" s="34">
        <v>15000000</v>
      </c>
      <c r="G62" s="42">
        <v>8000000</v>
      </c>
      <c r="H62" s="34">
        <v>15000000</v>
      </c>
      <c r="I62" s="42">
        <v>10000000</v>
      </c>
      <c r="J62" s="34">
        <v>15000000</v>
      </c>
      <c r="K62" s="42"/>
      <c r="L62" s="34">
        <v>15000000</v>
      </c>
      <c r="M62" s="42"/>
      <c r="N62" s="34">
        <v>15000000</v>
      </c>
      <c r="O62" s="42"/>
      <c r="P62" s="34">
        <v>15000000</v>
      </c>
      <c r="Q62" s="42"/>
      <c r="R62" s="34">
        <v>15000000</v>
      </c>
      <c r="S62" s="42"/>
      <c r="T62" s="34">
        <v>15000000</v>
      </c>
      <c r="U62" s="42"/>
      <c r="V62" s="34">
        <v>15000000</v>
      </c>
      <c r="W62" s="42"/>
      <c r="X62" s="34">
        <v>15000000</v>
      </c>
      <c r="Y62" s="42"/>
      <c r="Z62" s="42"/>
      <c r="AA62" s="42"/>
    </row>
    <row r="63" spans="1:27" x14ac:dyDescent="0.2">
      <c r="A63" s="39" t="s">
        <v>81</v>
      </c>
      <c r="B63" s="34">
        <v>12000000</v>
      </c>
      <c r="C63" s="42">
        <v>11000000</v>
      </c>
      <c r="D63" s="34">
        <v>0</v>
      </c>
      <c r="E63" s="42">
        <v>0</v>
      </c>
      <c r="F63" s="34">
        <v>6000000</v>
      </c>
      <c r="G63" s="42">
        <v>5500000</v>
      </c>
      <c r="H63" s="34">
        <v>0</v>
      </c>
      <c r="I63" s="42">
        <v>0</v>
      </c>
      <c r="J63" s="34"/>
      <c r="K63" s="42"/>
      <c r="L63" s="34"/>
      <c r="M63" s="42"/>
      <c r="N63" s="34"/>
      <c r="O63" s="42"/>
      <c r="P63" s="34"/>
      <c r="Q63" s="42"/>
      <c r="R63" s="34"/>
      <c r="S63" s="42"/>
      <c r="T63" s="34"/>
      <c r="U63" s="42"/>
      <c r="V63" s="34"/>
      <c r="W63" s="42"/>
      <c r="X63" s="34"/>
      <c r="Y63" s="42"/>
      <c r="Z63" s="42"/>
      <c r="AA63" s="42"/>
    </row>
    <row r="64" spans="1:27" x14ac:dyDescent="0.2">
      <c r="A64" s="39" t="s">
        <v>109</v>
      </c>
      <c r="B64" s="34">
        <v>2500000</v>
      </c>
      <c r="C64" s="42">
        <v>1200000</v>
      </c>
      <c r="D64" s="34">
        <v>2500000</v>
      </c>
      <c r="E64" s="42">
        <v>2500000</v>
      </c>
      <c r="F64" s="34">
        <v>2500000</v>
      </c>
      <c r="G64" s="42">
        <v>2500000</v>
      </c>
      <c r="H64" s="34">
        <v>2500000</v>
      </c>
      <c r="I64" s="42">
        <v>2500000</v>
      </c>
      <c r="J64" s="34">
        <v>2500000</v>
      </c>
      <c r="K64" s="42"/>
      <c r="L64" s="34">
        <v>2500000</v>
      </c>
      <c r="M64" s="42"/>
      <c r="N64" s="34">
        <v>2500000</v>
      </c>
      <c r="O64" s="42"/>
      <c r="P64" s="34">
        <v>2500000</v>
      </c>
      <c r="Q64" s="42"/>
      <c r="R64" s="34">
        <v>2500000</v>
      </c>
      <c r="S64" s="42"/>
      <c r="T64" s="34">
        <v>2500000</v>
      </c>
      <c r="U64" s="42"/>
      <c r="V64" s="34">
        <v>2500000</v>
      </c>
      <c r="W64" s="42"/>
      <c r="X64" s="34">
        <v>2500000</v>
      </c>
      <c r="Y64" s="42"/>
      <c r="Z64" s="42"/>
      <c r="AA64" s="42"/>
    </row>
    <row r="65" spans="1:28" x14ac:dyDescent="0.2">
      <c r="A65" s="35" t="s">
        <v>87</v>
      </c>
      <c r="B65" s="34">
        <v>0</v>
      </c>
      <c r="C65" s="42">
        <v>0</v>
      </c>
      <c r="D65" s="34">
        <v>0</v>
      </c>
      <c r="E65" s="42">
        <v>0</v>
      </c>
      <c r="F65" s="34">
        <v>0</v>
      </c>
      <c r="G65" s="42">
        <v>0</v>
      </c>
      <c r="H65" s="34">
        <v>0</v>
      </c>
      <c r="I65" s="42">
        <v>0</v>
      </c>
      <c r="J65" s="34">
        <v>0</v>
      </c>
      <c r="K65" s="42"/>
      <c r="L65" s="34">
        <v>0</v>
      </c>
      <c r="M65" s="42"/>
      <c r="N65" s="34">
        <v>0</v>
      </c>
      <c r="O65" s="42"/>
      <c r="P65" s="34">
        <v>0</v>
      </c>
      <c r="Q65" s="42"/>
      <c r="R65" s="34">
        <v>0</v>
      </c>
      <c r="S65" s="42"/>
      <c r="T65" s="34">
        <v>0</v>
      </c>
      <c r="U65" s="42"/>
      <c r="V65" s="34">
        <v>0</v>
      </c>
      <c r="W65" s="42"/>
      <c r="X65" s="34">
        <v>0</v>
      </c>
      <c r="Y65" s="42"/>
      <c r="Z65" s="42"/>
      <c r="AA65" s="42"/>
    </row>
    <row r="66" spans="1:28" x14ac:dyDescent="0.2">
      <c r="A66" s="35" t="s">
        <v>105</v>
      </c>
      <c r="B66" s="34">
        <v>500000</v>
      </c>
      <c r="C66" s="42">
        <v>500000</v>
      </c>
      <c r="D66" s="34">
        <v>500000</v>
      </c>
      <c r="E66" s="42">
        <v>500000</v>
      </c>
      <c r="F66" s="34">
        <v>500000</v>
      </c>
      <c r="G66" s="42">
        <v>500000</v>
      </c>
      <c r="H66" s="34">
        <v>500000</v>
      </c>
      <c r="I66" s="42">
        <v>500000</v>
      </c>
      <c r="J66" s="34">
        <v>500000</v>
      </c>
      <c r="K66" s="42"/>
      <c r="L66" s="34">
        <v>500000</v>
      </c>
      <c r="M66" s="42"/>
      <c r="N66" s="34">
        <v>500000</v>
      </c>
      <c r="O66" s="42"/>
      <c r="P66" s="34">
        <v>500000</v>
      </c>
      <c r="Q66" s="42"/>
      <c r="R66" s="34">
        <v>500000</v>
      </c>
      <c r="S66" s="42"/>
      <c r="T66" s="34">
        <v>500000</v>
      </c>
      <c r="U66" s="42"/>
      <c r="V66" s="34">
        <v>500000</v>
      </c>
      <c r="W66" s="42"/>
      <c r="X66" s="34">
        <v>500000</v>
      </c>
      <c r="Y66" s="42"/>
      <c r="Z66" s="42"/>
      <c r="AA66" s="42"/>
    </row>
    <row r="67" spans="1:28" ht="25.5" x14ac:dyDescent="0.2">
      <c r="A67" s="35" t="s">
        <v>108</v>
      </c>
      <c r="B67" s="34">
        <v>1096000</v>
      </c>
      <c r="C67" s="42">
        <v>1096000</v>
      </c>
      <c r="D67" s="34">
        <v>1096000</v>
      </c>
      <c r="E67" s="42">
        <v>1096000</v>
      </c>
      <c r="F67" s="34">
        <v>1096000</v>
      </c>
      <c r="G67" s="42">
        <v>1096000</v>
      </c>
      <c r="H67" s="34">
        <v>1096000</v>
      </c>
      <c r="I67" s="42">
        <v>1096000</v>
      </c>
      <c r="J67" s="34">
        <v>1096000</v>
      </c>
      <c r="K67" s="42"/>
      <c r="L67" s="34">
        <v>1096000</v>
      </c>
      <c r="M67" s="42"/>
      <c r="N67" s="34">
        <v>1096000</v>
      </c>
      <c r="O67" s="42"/>
      <c r="P67" s="34">
        <v>1096000</v>
      </c>
      <c r="Q67" s="42"/>
      <c r="R67" s="34">
        <v>1096000</v>
      </c>
      <c r="S67" s="42"/>
      <c r="T67" s="34">
        <v>1096000</v>
      </c>
      <c r="U67" s="42"/>
      <c r="V67" s="34">
        <v>1096000</v>
      </c>
      <c r="W67" s="42"/>
      <c r="X67" s="34">
        <v>1096000</v>
      </c>
      <c r="Y67" s="42"/>
      <c r="Z67" s="42"/>
      <c r="AA67" s="42"/>
    </row>
    <row r="68" spans="1:28" x14ac:dyDescent="0.2">
      <c r="A68" s="35" t="s">
        <v>107</v>
      </c>
      <c r="B68" s="34">
        <v>200000</v>
      </c>
      <c r="C68" s="42">
        <v>120000</v>
      </c>
      <c r="D68" s="34">
        <v>200000</v>
      </c>
      <c r="E68" s="42">
        <v>200000</v>
      </c>
      <c r="F68" s="34">
        <v>200000</v>
      </c>
      <c r="G68" s="42">
        <v>1000000</v>
      </c>
      <c r="H68" s="34">
        <v>200000</v>
      </c>
      <c r="I68" s="42">
        <v>250000</v>
      </c>
      <c r="J68" s="34">
        <v>200000</v>
      </c>
      <c r="K68" s="42"/>
      <c r="L68" s="34">
        <v>200000</v>
      </c>
      <c r="M68" s="42"/>
      <c r="N68" s="34">
        <v>200000</v>
      </c>
      <c r="O68" s="42"/>
      <c r="P68" s="34">
        <v>200000</v>
      </c>
      <c r="Q68" s="42"/>
      <c r="R68" s="34">
        <v>200000</v>
      </c>
      <c r="S68" s="42"/>
      <c r="T68" s="34">
        <v>200000</v>
      </c>
      <c r="U68" s="42"/>
      <c r="V68" s="34">
        <v>200000</v>
      </c>
      <c r="W68" s="42"/>
      <c r="X68" s="34">
        <v>200000</v>
      </c>
      <c r="Y68" s="42"/>
      <c r="Z68" s="42"/>
      <c r="AA68" s="42"/>
    </row>
    <row r="69" spans="1:28" x14ac:dyDescent="0.2">
      <c r="A69" s="35" t="s">
        <v>82</v>
      </c>
      <c r="B69" s="34">
        <v>0</v>
      </c>
      <c r="C69" s="42">
        <v>0</v>
      </c>
      <c r="D69" s="34">
        <v>0</v>
      </c>
      <c r="E69" s="42">
        <v>0</v>
      </c>
      <c r="F69" s="34">
        <v>0</v>
      </c>
      <c r="G69" s="42">
        <v>0</v>
      </c>
      <c r="H69" s="34">
        <v>0</v>
      </c>
      <c r="I69" s="42">
        <v>0</v>
      </c>
      <c r="J69" s="34">
        <v>250000</v>
      </c>
      <c r="K69" s="42"/>
      <c r="L69" s="34">
        <v>0</v>
      </c>
      <c r="M69" s="42"/>
      <c r="N69" s="34">
        <v>0</v>
      </c>
      <c r="O69" s="42"/>
      <c r="P69" s="34">
        <v>0</v>
      </c>
      <c r="Q69" s="42"/>
      <c r="R69" s="34">
        <v>0</v>
      </c>
      <c r="S69" s="42"/>
      <c r="T69" s="34">
        <v>0</v>
      </c>
      <c r="U69" s="42"/>
      <c r="V69" s="34">
        <v>0</v>
      </c>
      <c r="W69" s="42"/>
      <c r="X69" s="34">
        <v>0</v>
      </c>
      <c r="Y69" s="42"/>
      <c r="Z69" s="42"/>
      <c r="AA69" s="42"/>
    </row>
    <row r="70" spans="1:28" x14ac:dyDescent="0.2">
      <c r="A70" s="77" t="s">
        <v>130</v>
      </c>
      <c r="B70" s="34">
        <v>30000000</v>
      </c>
      <c r="C70" s="42">
        <v>0</v>
      </c>
      <c r="D70" s="34">
        <v>30000000</v>
      </c>
      <c r="E70" s="42">
        <v>0</v>
      </c>
      <c r="F70" s="34">
        <v>30000000</v>
      </c>
      <c r="G70" s="42">
        <v>0</v>
      </c>
      <c r="H70" s="34">
        <v>30000000</v>
      </c>
      <c r="I70" s="42">
        <v>0</v>
      </c>
      <c r="J70" s="34">
        <v>30000000</v>
      </c>
      <c r="K70" s="42"/>
      <c r="L70" s="34">
        <v>30000000</v>
      </c>
      <c r="M70" s="42"/>
      <c r="N70" s="34">
        <v>30000000</v>
      </c>
      <c r="O70" s="42"/>
      <c r="P70" s="34">
        <v>30000000</v>
      </c>
      <c r="Q70" s="42"/>
      <c r="R70" s="34">
        <v>30000000</v>
      </c>
      <c r="S70" s="42"/>
      <c r="T70" s="34">
        <v>30000000</v>
      </c>
      <c r="U70" s="42"/>
      <c r="V70" s="34">
        <v>30000000</v>
      </c>
      <c r="W70" s="42"/>
      <c r="X70" s="34">
        <v>30000000</v>
      </c>
      <c r="Y70" s="42"/>
      <c r="Z70" s="42"/>
      <c r="AA70" s="42"/>
      <c r="AB70" s="34"/>
    </row>
    <row r="71" spans="1:28" x14ac:dyDescent="0.2">
      <c r="A71" s="71" t="s">
        <v>122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5"/>
      <c r="AA71" s="5"/>
    </row>
    <row r="72" spans="1:28" x14ac:dyDescent="0.2">
      <c r="A72" s="77" t="s">
        <v>123</v>
      </c>
      <c r="B72" s="34">
        <v>1500000</v>
      </c>
      <c r="C72" s="42">
        <v>1200000</v>
      </c>
      <c r="D72" s="34">
        <v>1500000</v>
      </c>
      <c r="E72" s="42">
        <v>1200000</v>
      </c>
      <c r="F72" s="34">
        <v>1500000</v>
      </c>
      <c r="G72" s="42">
        <v>1200000</v>
      </c>
      <c r="H72" s="34">
        <v>1500000</v>
      </c>
      <c r="I72" s="42">
        <v>1200000</v>
      </c>
      <c r="J72" s="34">
        <v>1500000</v>
      </c>
      <c r="K72" s="42"/>
      <c r="L72" s="34">
        <v>1500000</v>
      </c>
      <c r="M72" s="42"/>
      <c r="N72" s="34">
        <v>1500000</v>
      </c>
      <c r="O72" s="42"/>
      <c r="P72" s="34">
        <v>1500000</v>
      </c>
      <c r="Q72" s="42"/>
      <c r="R72" s="34">
        <v>1500000</v>
      </c>
      <c r="S72" s="42"/>
      <c r="T72" s="34">
        <v>1500000</v>
      </c>
      <c r="U72" s="42"/>
      <c r="V72" s="34">
        <v>1500000</v>
      </c>
      <c r="W72" s="42"/>
      <c r="X72" s="34">
        <v>1500000</v>
      </c>
      <c r="Y72" s="42"/>
      <c r="Z72" s="42"/>
      <c r="AA72" s="42"/>
    </row>
    <row r="73" spans="1:28" x14ac:dyDescent="0.2">
      <c r="A73" s="77" t="s">
        <v>124</v>
      </c>
      <c r="B73" s="34">
        <v>1500000</v>
      </c>
      <c r="C73" s="42">
        <v>1200000</v>
      </c>
      <c r="D73" s="34">
        <v>1500000</v>
      </c>
      <c r="E73" s="42">
        <v>1200000</v>
      </c>
      <c r="F73" s="34">
        <v>1500000</v>
      </c>
      <c r="G73" s="42">
        <v>1200000</v>
      </c>
      <c r="H73" s="34">
        <v>1500000</v>
      </c>
      <c r="I73" s="42">
        <v>1200000</v>
      </c>
      <c r="J73" s="34">
        <v>1500000</v>
      </c>
      <c r="K73" s="42"/>
      <c r="L73" s="34">
        <v>1500000</v>
      </c>
      <c r="M73" s="42"/>
      <c r="N73" s="34">
        <v>1500000</v>
      </c>
      <c r="O73" s="42"/>
      <c r="P73" s="34">
        <v>1500000</v>
      </c>
      <c r="Q73" s="42"/>
      <c r="R73" s="34">
        <v>1500000</v>
      </c>
      <c r="S73" s="42"/>
      <c r="T73" s="34">
        <v>1500000</v>
      </c>
      <c r="U73" s="42"/>
      <c r="V73" s="34">
        <v>1500000</v>
      </c>
      <c r="W73" s="42"/>
      <c r="X73" s="34">
        <v>1500000</v>
      </c>
      <c r="Y73" s="42"/>
      <c r="Z73" s="42"/>
      <c r="AA73" s="42"/>
    </row>
    <row r="74" spans="1:28" x14ac:dyDescent="0.2">
      <c r="A74" s="77" t="s">
        <v>125</v>
      </c>
      <c r="B74" s="34">
        <v>1500000</v>
      </c>
      <c r="C74" s="42">
        <v>1200000</v>
      </c>
      <c r="D74" s="34">
        <v>1500000</v>
      </c>
      <c r="E74" s="42">
        <v>1200000</v>
      </c>
      <c r="F74" s="34">
        <v>1500000</v>
      </c>
      <c r="G74" s="42">
        <v>1200000</v>
      </c>
      <c r="H74" s="34">
        <v>1500000</v>
      </c>
      <c r="I74" s="42">
        <v>1200000</v>
      </c>
      <c r="J74" s="34">
        <v>1500000</v>
      </c>
      <c r="K74" s="42"/>
      <c r="L74" s="34">
        <v>1500000</v>
      </c>
      <c r="M74" s="42"/>
      <c r="N74" s="34">
        <v>1500000</v>
      </c>
      <c r="O74" s="42"/>
      <c r="P74" s="34">
        <v>1500000</v>
      </c>
      <c r="Q74" s="42"/>
      <c r="R74" s="34">
        <v>1500000</v>
      </c>
      <c r="S74" s="42"/>
      <c r="T74" s="34">
        <v>1500000</v>
      </c>
      <c r="U74" s="42"/>
      <c r="V74" s="34">
        <v>1500000</v>
      </c>
      <c r="W74" s="42"/>
      <c r="X74" s="34">
        <v>1500000</v>
      </c>
      <c r="Y74" s="42"/>
      <c r="Z74" s="42"/>
      <c r="AA74" s="42"/>
    </row>
    <row r="75" spans="1:28" x14ac:dyDescent="0.2">
      <c r="A75" s="77" t="s">
        <v>127</v>
      </c>
      <c r="B75" s="34">
        <v>1500000</v>
      </c>
      <c r="C75" s="42">
        <v>1200000</v>
      </c>
      <c r="D75" s="34">
        <v>1500000</v>
      </c>
      <c r="E75" s="42">
        <v>1200000</v>
      </c>
      <c r="F75" s="34">
        <v>1500000</v>
      </c>
      <c r="G75" s="42">
        <v>1200000</v>
      </c>
      <c r="H75" s="34">
        <v>1500000</v>
      </c>
      <c r="I75" s="42">
        <v>1200000</v>
      </c>
      <c r="J75" s="34">
        <v>1500000</v>
      </c>
      <c r="K75" s="42"/>
      <c r="L75" s="34">
        <v>1500000</v>
      </c>
      <c r="M75" s="42"/>
      <c r="N75" s="34">
        <v>1500000</v>
      </c>
      <c r="O75" s="42"/>
      <c r="P75" s="34">
        <v>1500000</v>
      </c>
      <c r="Q75" s="42"/>
      <c r="R75" s="34">
        <v>1500000</v>
      </c>
      <c r="S75" s="42"/>
      <c r="T75" s="34">
        <v>1500000</v>
      </c>
      <c r="U75" s="42"/>
      <c r="V75" s="34">
        <v>1500000</v>
      </c>
      <c r="W75" s="42"/>
      <c r="X75" s="34">
        <v>1500000</v>
      </c>
      <c r="Y75" s="42"/>
      <c r="Z75" s="42"/>
      <c r="AA75" s="42"/>
    </row>
    <row r="76" spans="1:28" x14ac:dyDescent="0.2">
      <c r="A76" s="77" t="s">
        <v>126</v>
      </c>
      <c r="B76" s="34">
        <v>1500000</v>
      </c>
      <c r="C76" s="42">
        <v>1200000</v>
      </c>
      <c r="D76" s="34">
        <v>1500000</v>
      </c>
      <c r="E76" s="42">
        <v>1200000</v>
      </c>
      <c r="F76" s="34">
        <v>1500000</v>
      </c>
      <c r="G76" s="42">
        <v>1200000</v>
      </c>
      <c r="H76" s="34">
        <v>1500000</v>
      </c>
      <c r="I76" s="42">
        <v>1200000</v>
      </c>
      <c r="J76" s="34">
        <v>1500000</v>
      </c>
      <c r="K76" s="42"/>
      <c r="L76" s="34">
        <v>1500000</v>
      </c>
      <c r="M76" s="42"/>
      <c r="N76" s="34">
        <v>1500000</v>
      </c>
      <c r="O76" s="42"/>
      <c r="P76" s="34">
        <v>1500000</v>
      </c>
      <c r="Q76" s="42"/>
      <c r="R76" s="34">
        <v>1500000</v>
      </c>
      <c r="S76" s="42"/>
      <c r="T76" s="34">
        <v>1500000</v>
      </c>
      <c r="U76" s="42"/>
      <c r="V76" s="34">
        <v>1500000</v>
      </c>
      <c r="W76" s="42"/>
      <c r="X76" s="34">
        <v>1500000</v>
      </c>
      <c r="Y76" s="42"/>
      <c r="Z76" s="42"/>
      <c r="AA76" s="42"/>
    </row>
    <row r="77" spans="1:28" x14ac:dyDescent="0.2">
      <c r="A77" s="77" t="s">
        <v>128</v>
      </c>
      <c r="B77" s="34">
        <v>1500000</v>
      </c>
      <c r="C77" s="42">
        <v>1200000</v>
      </c>
      <c r="D77" s="34">
        <v>1500000</v>
      </c>
      <c r="E77" s="42">
        <v>1200000</v>
      </c>
      <c r="F77" s="34">
        <v>1500000</v>
      </c>
      <c r="G77" s="42">
        <v>1200000</v>
      </c>
      <c r="H77" s="34">
        <v>1500000</v>
      </c>
      <c r="I77" s="42">
        <v>1200000</v>
      </c>
      <c r="J77" s="34">
        <v>1500000</v>
      </c>
      <c r="K77" s="42"/>
      <c r="L77" s="34">
        <v>1500000</v>
      </c>
      <c r="M77" s="42"/>
      <c r="N77" s="34">
        <v>1500000</v>
      </c>
      <c r="O77" s="42"/>
      <c r="P77" s="34">
        <v>1500000</v>
      </c>
      <c r="Q77" s="42"/>
      <c r="R77" s="34">
        <v>1500000</v>
      </c>
      <c r="S77" s="42"/>
      <c r="T77" s="34">
        <v>1500000</v>
      </c>
      <c r="U77" s="42"/>
      <c r="V77" s="34">
        <v>1500000</v>
      </c>
      <c r="W77" s="42"/>
      <c r="X77" s="34">
        <v>1500000</v>
      </c>
      <c r="Y77" s="42"/>
      <c r="Z77" s="42"/>
      <c r="AA77" s="42"/>
    </row>
    <row r="78" spans="1:28" x14ac:dyDescent="0.2">
      <c r="A78" s="77" t="s">
        <v>131</v>
      </c>
      <c r="B78" s="34"/>
      <c r="C78" s="42"/>
      <c r="D78" s="34"/>
      <c r="E78" s="42"/>
      <c r="F78" s="34"/>
      <c r="G78" s="42"/>
      <c r="H78" s="34"/>
      <c r="I78" s="42"/>
      <c r="J78" s="34"/>
      <c r="K78" s="42"/>
      <c r="L78" s="34"/>
      <c r="M78" s="42"/>
      <c r="N78" s="34"/>
      <c r="O78" s="42"/>
      <c r="P78" s="34"/>
      <c r="Q78" s="42"/>
      <c r="R78" s="34"/>
      <c r="S78" s="42"/>
      <c r="T78" s="34"/>
      <c r="U78" s="42"/>
      <c r="V78" s="34"/>
      <c r="W78" s="42"/>
      <c r="X78" s="34"/>
      <c r="Y78" s="42"/>
      <c r="Z78" s="42"/>
      <c r="AA78" s="42"/>
    </row>
    <row r="79" spans="1:28" x14ac:dyDescent="0.2">
      <c r="A79" s="75" t="s">
        <v>24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5"/>
      <c r="AA79" s="5"/>
    </row>
    <row r="80" spans="1:28" x14ac:dyDescent="0.2">
      <c r="A80" s="39" t="s">
        <v>25</v>
      </c>
      <c r="B80" s="34">
        <v>0</v>
      </c>
      <c r="C80" s="42">
        <v>0</v>
      </c>
      <c r="D80" s="34">
        <v>0</v>
      </c>
      <c r="E80" s="42">
        <v>0</v>
      </c>
      <c r="F80" s="34">
        <v>0</v>
      </c>
      <c r="G80" s="42">
        <v>0</v>
      </c>
      <c r="H80" s="34">
        <v>1500000</v>
      </c>
      <c r="I80" s="42"/>
      <c r="J80" s="34">
        <v>0</v>
      </c>
      <c r="K80" s="42"/>
      <c r="L80" s="34">
        <v>0</v>
      </c>
      <c r="M80" s="42"/>
      <c r="N80" s="34">
        <v>0</v>
      </c>
      <c r="O80" s="42"/>
      <c r="P80" s="34">
        <v>0</v>
      </c>
      <c r="Q80" s="42"/>
      <c r="R80" s="34">
        <v>0</v>
      </c>
      <c r="S80" s="42"/>
      <c r="T80" s="34">
        <v>2000000</v>
      </c>
      <c r="U80" s="42"/>
      <c r="V80" s="34">
        <v>0</v>
      </c>
      <c r="W80" s="42"/>
      <c r="X80" s="34">
        <v>0</v>
      </c>
      <c r="Y80" s="42"/>
      <c r="Z80" s="42"/>
      <c r="AA80" s="42"/>
    </row>
    <row r="81" spans="1:30" x14ac:dyDescent="0.2">
      <c r="A81" s="39" t="s">
        <v>26</v>
      </c>
      <c r="B81" s="34">
        <v>0</v>
      </c>
      <c r="C81" s="42"/>
      <c r="D81" s="34">
        <v>3500000</v>
      </c>
      <c r="E81" s="42">
        <v>3500000</v>
      </c>
      <c r="F81" s="34">
        <v>0</v>
      </c>
      <c r="G81" s="42"/>
      <c r="H81" s="34">
        <v>0</v>
      </c>
      <c r="I81" s="42"/>
      <c r="J81" s="34">
        <v>0</v>
      </c>
      <c r="K81" s="42"/>
      <c r="L81" s="34">
        <v>0</v>
      </c>
      <c r="M81" s="42"/>
      <c r="N81" s="34">
        <v>0</v>
      </c>
      <c r="O81" s="42"/>
      <c r="P81" s="34">
        <v>0</v>
      </c>
      <c r="Q81" s="42"/>
      <c r="R81" s="34">
        <v>0</v>
      </c>
      <c r="S81" s="42"/>
      <c r="T81" s="34">
        <v>0</v>
      </c>
      <c r="U81" s="42"/>
      <c r="V81" s="34">
        <v>0</v>
      </c>
      <c r="W81" s="42"/>
      <c r="X81" s="34">
        <v>0</v>
      </c>
      <c r="Y81" s="42"/>
      <c r="Z81" s="42"/>
      <c r="AA81" s="42"/>
    </row>
    <row r="82" spans="1:30" ht="25.5" x14ac:dyDescent="0.2">
      <c r="A82" s="22" t="s">
        <v>27</v>
      </c>
      <c r="B82" s="34">
        <v>500000</v>
      </c>
      <c r="C82" s="42">
        <v>500000</v>
      </c>
      <c r="D82" s="34">
        <v>0</v>
      </c>
      <c r="E82" s="42"/>
      <c r="F82" s="34">
        <v>0</v>
      </c>
      <c r="G82" s="42"/>
      <c r="H82" s="34">
        <v>0</v>
      </c>
      <c r="I82" s="42"/>
      <c r="J82" s="34">
        <v>0</v>
      </c>
      <c r="K82" s="42"/>
      <c r="L82" s="34">
        <v>250000</v>
      </c>
      <c r="M82" s="42"/>
      <c r="N82" s="34">
        <v>0</v>
      </c>
      <c r="O82" s="42"/>
      <c r="P82" s="34">
        <v>0</v>
      </c>
      <c r="Q82" s="42"/>
      <c r="R82" s="34">
        <v>0</v>
      </c>
      <c r="S82" s="42"/>
      <c r="T82" s="34">
        <v>0</v>
      </c>
      <c r="U82" s="42"/>
      <c r="V82" s="34">
        <v>0</v>
      </c>
      <c r="W82" s="42"/>
      <c r="X82" s="34">
        <v>0</v>
      </c>
      <c r="Y82" s="42"/>
      <c r="Z82" s="34">
        <v>10000000</v>
      </c>
      <c r="AA82" s="20"/>
    </row>
    <row r="83" spans="1:30" x14ac:dyDescent="0.2">
      <c r="A83" s="35" t="s">
        <v>50</v>
      </c>
      <c r="B83" s="34">
        <v>0</v>
      </c>
      <c r="C83" s="42"/>
      <c r="D83" s="34">
        <v>0</v>
      </c>
      <c r="E83" s="42"/>
      <c r="F83" s="34">
        <v>6000000</v>
      </c>
      <c r="G83" s="42">
        <v>6000000</v>
      </c>
      <c r="H83" s="34">
        <v>0</v>
      </c>
      <c r="I83" s="42"/>
      <c r="J83" s="34">
        <v>0</v>
      </c>
      <c r="K83" s="42"/>
      <c r="L83" s="34">
        <v>0</v>
      </c>
      <c r="M83" s="42"/>
      <c r="N83" s="34">
        <v>0</v>
      </c>
      <c r="O83" s="42"/>
      <c r="P83" s="34">
        <v>0</v>
      </c>
      <c r="Q83" s="42"/>
      <c r="R83" s="34">
        <v>0</v>
      </c>
      <c r="S83" s="42"/>
      <c r="T83" s="34">
        <v>0</v>
      </c>
      <c r="U83" s="42"/>
      <c r="V83" s="34">
        <v>0</v>
      </c>
      <c r="W83" s="42"/>
      <c r="X83" s="34">
        <v>0</v>
      </c>
      <c r="Y83" s="42"/>
      <c r="Z83" s="34">
        <v>10000000</v>
      </c>
      <c r="AA83" s="20"/>
    </row>
    <row r="84" spans="1:30" x14ac:dyDescent="0.2">
      <c r="A84" s="35" t="s">
        <v>41</v>
      </c>
      <c r="B84" s="34">
        <v>0</v>
      </c>
      <c r="C84" s="42"/>
      <c r="D84" s="34">
        <v>1300000</v>
      </c>
      <c r="E84" s="42">
        <v>1300000</v>
      </c>
      <c r="F84" s="34">
        <v>0</v>
      </c>
      <c r="G84" s="42">
        <v>0</v>
      </c>
      <c r="H84" s="34">
        <v>0</v>
      </c>
      <c r="I84" s="42">
        <v>0</v>
      </c>
      <c r="J84" s="34">
        <v>0</v>
      </c>
      <c r="K84" s="42"/>
      <c r="L84" s="34">
        <v>0</v>
      </c>
      <c r="M84" s="42"/>
      <c r="N84" s="34">
        <v>0</v>
      </c>
      <c r="O84" s="42"/>
      <c r="P84" s="34">
        <v>0</v>
      </c>
      <c r="Q84" s="42"/>
      <c r="R84" s="34">
        <v>0</v>
      </c>
      <c r="S84" s="42"/>
      <c r="T84" s="34">
        <v>0</v>
      </c>
      <c r="U84" s="42"/>
      <c r="V84" s="34">
        <v>0</v>
      </c>
      <c r="W84" s="42"/>
      <c r="X84" s="34">
        <v>0</v>
      </c>
      <c r="Y84" s="42"/>
      <c r="Z84" s="41">
        <v>337500</v>
      </c>
      <c r="AA84" s="34"/>
    </row>
    <row r="85" spans="1:30" x14ac:dyDescent="0.2">
      <c r="A85" s="11" t="s">
        <v>38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5"/>
      <c r="AA85" s="5"/>
    </row>
    <row r="86" spans="1:30" x14ac:dyDescent="0.2">
      <c r="A86" s="35" t="s">
        <v>57</v>
      </c>
      <c r="B86" s="34">
        <v>500000</v>
      </c>
      <c r="C86" s="42">
        <v>500000</v>
      </c>
      <c r="D86" s="34">
        <v>0</v>
      </c>
      <c r="E86" s="42"/>
      <c r="F86" s="34">
        <v>250000</v>
      </c>
      <c r="G86" s="42">
        <v>250000</v>
      </c>
      <c r="H86" s="34">
        <v>0</v>
      </c>
      <c r="I86" s="42"/>
      <c r="J86" s="34">
        <v>500000</v>
      </c>
      <c r="K86" s="42"/>
      <c r="L86" s="34">
        <v>500000</v>
      </c>
      <c r="M86" s="42"/>
      <c r="N86" s="34">
        <v>500000</v>
      </c>
      <c r="O86" s="42"/>
      <c r="P86" s="34">
        <v>500000</v>
      </c>
      <c r="Q86" s="42"/>
      <c r="R86" s="34">
        <v>500000</v>
      </c>
      <c r="S86" s="42"/>
      <c r="T86" s="34">
        <v>500000</v>
      </c>
      <c r="U86" s="42"/>
      <c r="V86" s="34">
        <v>500000</v>
      </c>
      <c r="W86" s="42"/>
      <c r="X86" s="34">
        <v>500000</v>
      </c>
      <c r="Y86" s="42"/>
      <c r="Z86" s="34">
        <v>10000000</v>
      </c>
      <c r="AA86" s="20"/>
    </row>
    <row r="87" spans="1:30" x14ac:dyDescent="0.2">
      <c r="A87" s="35" t="s">
        <v>39</v>
      </c>
      <c r="B87" s="34">
        <v>1650000</v>
      </c>
      <c r="C87" s="42">
        <v>850000</v>
      </c>
      <c r="D87" s="34">
        <v>1650000</v>
      </c>
      <c r="E87" s="42">
        <v>250000</v>
      </c>
      <c r="F87" s="34">
        <v>1650000</v>
      </c>
      <c r="G87" s="42">
        <v>600000</v>
      </c>
      <c r="H87" s="34">
        <v>1650000</v>
      </c>
      <c r="I87" s="42">
        <v>1000000</v>
      </c>
      <c r="J87" s="34">
        <v>1650000</v>
      </c>
      <c r="K87" s="42"/>
      <c r="L87" s="34">
        <v>1650000</v>
      </c>
      <c r="M87" s="42"/>
      <c r="N87" s="34">
        <v>1650000</v>
      </c>
      <c r="O87" s="42"/>
      <c r="P87" s="34">
        <v>1650000</v>
      </c>
      <c r="Q87" s="42"/>
      <c r="R87" s="34">
        <v>1650000</v>
      </c>
      <c r="S87" s="42"/>
      <c r="T87" s="34">
        <v>1650000</v>
      </c>
      <c r="U87" s="42"/>
      <c r="V87" s="34">
        <v>1650000</v>
      </c>
      <c r="W87" s="42"/>
      <c r="X87" s="34">
        <v>1650000</v>
      </c>
      <c r="Y87" s="42"/>
      <c r="Z87" s="41">
        <v>500000</v>
      </c>
      <c r="AA87" s="34"/>
    </row>
    <row r="88" spans="1:30" x14ac:dyDescent="0.2">
      <c r="A88" s="35" t="s">
        <v>58</v>
      </c>
      <c r="B88" s="34">
        <v>0</v>
      </c>
      <c r="C88" s="42"/>
      <c r="D88" s="34">
        <v>0</v>
      </c>
      <c r="E88" s="42"/>
      <c r="F88" s="34">
        <v>0</v>
      </c>
      <c r="G88" s="42"/>
      <c r="H88" s="34">
        <v>0</v>
      </c>
      <c r="I88" s="42"/>
      <c r="J88" s="34">
        <v>0</v>
      </c>
      <c r="K88" s="42"/>
      <c r="L88" s="34">
        <v>0</v>
      </c>
      <c r="M88" s="42"/>
      <c r="N88" s="34">
        <v>0</v>
      </c>
      <c r="O88" s="42"/>
      <c r="P88" s="34">
        <v>0</v>
      </c>
      <c r="Q88" s="42"/>
      <c r="R88" s="34">
        <v>0</v>
      </c>
      <c r="S88" s="42"/>
      <c r="T88" s="34">
        <v>0</v>
      </c>
      <c r="U88" s="42"/>
      <c r="V88" s="34">
        <v>0</v>
      </c>
      <c r="W88" s="42"/>
      <c r="X88" s="34">
        <v>0</v>
      </c>
      <c r="Y88" s="42"/>
      <c r="Z88" s="41"/>
      <c r="AA88" s="34"/>
    </row>
    <row r="89" spans="1:30" x14ac:dyDescent="0.2">
      <c r="A89" s="35" t="s">
        <v>40</v>
      </c>
      <c r="B89" s="34">
        <v>1100000</v>
      </c>
      <c r="C89" s="42">
        <v>650000</v>
      </c>
      <c r="D89" s="34">
        <v>1100000</v>
      </c>
      <c r="E89" s="42">
        <v>500000</v>
      </c>
      <c r="F89" s="34">
        <v>1100000</v>
      </c>
      <c r="G89" s="42">
        <v>0</v>
      </c>
      <c r="H89" s="34">
        <v>1100000</v>
      </c>
      <c r="I89" s="42">
        <v>0</v>
      </c>
      <c r="J89" s="34">
        <v>1100000</v>
      </c>
      <c r="K89" s="42"/>
      <c r="L89" s="34">
        <v>1100000</v>
      </c>
      <c r="M89" s="42"/>
      <c r="N89" s="34">
        <v>1100000</v>
      </c>
      <c r="O89" s="42"/>
      <c r="P89" s="34">
        <v>1100000</v>
      </c>
      <c r="Q89" s="42"/>
      <c r="R89" s="34">
        <v>1100000</v>
      </c>
      <c r="S89" s="42"/>
      <c r="T89" s="34">
        <v>1100000</v>
      </c>
      <c r="U89" s="42"/>
      <c r="V89" s="34">
        <v>1100000</v>
      </c>
      <c r="W89" s="42"/>
      <c r="X89" s="34">
        <v>1100000</v>
      </c>
      <c r="Y89" s="42"/>
      <c r="Z89" s="41">
        <v>200000</v>
      </c>
      <c r="AA89" s="42"/>
      <c r="AB89" s="20" t="s">
        <v>60</v>
      </c>
      <c r="AC89" s="20" t="s">
        <v>59</v>
      </c>
    </row>
    <row r="90" spans="1:30" x14ac:dyDescent="0.2">
      <c r="A90" s="11" t="s">
        <v>61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>
        <f t="shared" ref="Z90:AA90" si="3">SUM(Z91:Z92)</f>
        <v>6786667</v>
      </c>
      <c r="AA90" s="47">
        <f t="shared" si="3"/>
        <v>0</v>
      </c>
    </row>
    <row r="91" spans="1:30" x14ac:dyDescent="0.2">
      <c r="A91" s="35" t="s">
        <v>83</v>
      </c>
      <c r="B91" s="41">
        <v>4000000</v>
      </c>
      <c r="C91" s="45">
        <v>4000000</v>
      </c>
      <c r="D91" s="41">
        <v>4000000</v>
      </c>
      <c r="E91" s="45">
        <v>4000000</v>
      </c>
      <c r="F91" s="41">
        <v>4000000</v>
      </c>
      <c r="G91" s="45">
        <v>4000000</v>
      </c>
      <c r="H91" s="41">
        <v>4000000</v>
      </c>
      <c r="I91" s="45">
        <v>4000000</v>
      </c>
      <c r="J91" s="41">
        <v>4000000</v>
      </c>
      <c r="K91" s="45"/>
      <c r="L91" s="41">
        <v>4000000</v>
      </c>
      <c r="M91" s="45"/>
      <c r="N91" s="41">
        <v>4000000</v>
      </c>
      <c r="O91" s="45"/>
      <c r="P91" s="41">
        <v>4000000</v>
      </c>
      <c r="Q91" s="45"/>
      <c r="R91" s="41">
        <v>4000000</v>
      </c>
      <c r="S91" s="45"/>
      <c r="T91" s="41">
        <v>4000000</v>
      </c>
      <c r="U91" s="45"/>
      <c r="V91" s="41">
        <v>4000000</v>
      </c>
      <c r="W91" s="45"/>
      <c r="X91" s="41">
        <v>4000000</v>
      </c>
      <c r="Y91" s="45"/>
      <c r="Z91" s="41">
        <v>5599000</v>
      </c>
      <c r="AA91" s="31"/>
    </row>
    <row r="92" spans="1:30" x14ac:dyDescent="0.2">
      <c r="A92" s="35" t="s">
        <v>84</v>
      </c>
      <c r="B92" s="41">
        <v>58105689</v>
      </c>
      <c r="C92" s="45">
        <v>58105689</v>
      </c>
      <c r="D92" s="41">
        <v>58105689</v>
      </c>
      <c r="E92" s="45">
        <v>58105689</v>
      </c>
      <c r="F92" s="41">
        <v>58105689</v>
      </c>
      <c r="G92" s="45">
        <v>58105689</v>
      </c>
      <c r="H92" s="41">
        <v>58105689</v>
      </c>
      <c r="I92" s="45">
        <v>58105689</v>
      </c>
      <c r="J92" s="41">
        <v>58105689</v>
      </c>
      <c r="K92" s="45"/>
      <c r="L92" s="41">
        <v>58105689</v>
      </c>
      <c r="M92" s="45"/>
      <c r="N92" s="41">
        <v>58105689</v>
      </c>
      <c r="O92" s="45"/>
      <c r="P92" s="41">
        <v>58105689</v>
      </c>
      <c r="Q92" s="45"/>
      <c r="R92" s="41">
        <v>58105689</v>
      </c>
      <c r="S92" s="45"/>
      <c r="T92" s="41">
        <v>58105689</v>
      </c>
      <c r="U92" s="45"/>
      <c r="V92" s="41">
        <v>58105689</v>
      </c>
      <c r="W92" s="45"/>
      <c r="X92" s="41">
        <v>58105689</v>
      </c>
      <c r="Y92" s="45"/>
      <c r="Z92" s="41">
        <v>1187667</v>
      </c>
      <c r="AA92" s="31"/>
    </row>
    <row r="93" spans="1:30" x14ac:dyDescent="0.2">
      <c r="A93" s="76" t="s">
        <v>22</v>
      </c>
      <c r="B93" s="62" t="e">
        <f t="shared" ref="B93:Y93" si="4">SUM(B11:B92)</f>
        <v>#REF!</v>
      </c>
      <c r="C93" s="62" t="e">
        <f t="shared" si="4"/>
        <v>#REF!</v>
      </c>
      <c r="D93" s="62" t="e">
        <f t="shared" si="4"/>
        <v>#REF!</v>
      </c>
      <c r="E93" s="62" t="e">
        <f t="shared" si="4"/>
        <v>#REF!</v>
      </c>
      <c r="F93" s="62" t="e">
        <f t="shared" si="4"/>
        <v>#REF!</v>
      </c>
      <c r="G93" s="62">
        <f t="shared" si="4"/>
        <v>213251689</v>
      </c>
      <c r="H93" s="62" t="e">
        <f t="shared" si="4"/>
        <v>#REF!</v>
      </c>
      <c r="I93" s="62" t="e">
        <f t="shared" si="4"/>
        <v>#REF!</v>
      </c>
      <c r="J93" s="62" t="e">
        <f t="shared" si="4"/>
        <v>#REF!</v>
      </c>
      <c r="K93" s="62">
        <f t="shared" si="4"/>
        <v>5000000</v>
      </c>
      <c r="L93" s="62" t="e">
        <f t="shared" si="4"/>
        <v>#REF!</v>
      </c>
      <c r="M93" s="62">
        <f t="shared" si="4"/>
        <v>0</v>
      </c>
      <c r="N93" s="62" t="e">
        <f t="shared" si="4"/>
        <v>#REF!</v>
      </c>
      <c r="O93" s="62">
        <f t="shared" si="4"/>
        <v>0</v>
      </c>
      <c r="P93" s="62" t="e">
        <f t="shared" si="4"/>
        <v>#REF!</v>
      </c>
      <c r="Q93" s="62">
        <f t="shared" si="4"/>
        <v>0</v>
      </c>
      <c r="R93" s="62" t="e">
        <f t="shared" si="4"/>
        <v>#REF!</v>
      </c>
      <c r="S93" s="62">
        <f t="shared" si="4"/>
        <v>0</v>
      </c>
      <c r="T93" s="62" t="e">
        <f t="shared" si="4"/>
        <v>#REF!</v>
      </c>
      <c r="U93" s="62">
        <f t="shared" si="4"/>
        <v>0</v>
      </c>
      <c r="V93" s="62">
        <f t="shared" si="4"/>
        <v>191201689</v>
      </c>
      <c r="W93" s="62">
        <f t="shared" si="4"/>
        <v>0</v>
      </c>
      <c r="X93" s="62">
        <f t="shared" si="4"/>
        <v>191201689</v>
      </c>
      <c r="Y93" s="62">
        <f t="shared" si="4"/>
        <v>0</v>
      </c>
      <c r="Z93" s="5">
        <f>SUM(Z18:Z92)</f>
        <v>44858804</v>
      </c>
      <c r="AA93" s="5"/>
      <c r="AB93" s="52" t="e">
        <f>SUM(X93+V93+T93+R93+P93+N93+L93+J93+H93+F93+D93+B93)</f>
        <v>#REF!</v>
      </c>
      <c r="AC93" s="52" t="e">
        <f>SUM(Y93+W93+U93+S93+Q93+O93+M93+K93+I93+G93+E93+C93)</f>
        <v>#REF!</v>
      </c>
      <c r="AD93" s="52"/>
    </row>
    <row r="94" spans="1:30" ht="22.5" customHeight="1" thickBot="1" x14ac:dyDescent="0.25">
      <c r="A94" s="63" t="s">
        <v>21</v>
      </c>
      <c r="B94" s="145" t="e">
        <f t="shared" ref="B94" si="5">(C93*100)/B93</f>
        <v>#REF!</v>
      </c>
      <c r="C94" s="146"/>
      <c r="D94" s="145" t="e">
        <f t="shared" ref="D94" si="6">(E93*100)/D93</f>
        <v>#REF!</v>
      </c>
      <c r="E94" s="146"/>
      <c r="F94" s="145" t="e">
        <f t="shared" ref="F94" si="7">(G93*100)/F93</f>
        <v>#REF!</v>
      </c>
      <c r="G94" s="146"/>
      <c r="H94" s="145" t="e">
        <f t="shared" ref="H94" si="8">(I93*100)/H93</f>
        <v>#REF!</v>
      </c>
      <c r="I94" s="146"/>
      <c r="J94" s="145" t="e">
        <f t="shared" ref="J94" si="9">(K93*100)/J93</f>
        <v>#REF!</v>
      </c>
      <c r="K94" s="146"/>
      <c r="L94" s="145" t="e">
        <f t="shared" ref="L94" si="10">(M93*100)/L93</f>
        <v>#REF!</v>
      </c>
      <c r="M94" s="146"/>
      <c r="N94" s="145" t="e">
        <f t="shared" ref="N94" si="11">(O93*100)/N93</f>
        <v>#REF!</v>
      </c>
      <c r="O94" s="146"/>
      <c r="P94" s="145" t="e">
        <f t="shared" ref="P94" si="12">(Q93*100)/P93</f>
        <v>#REF!</v>
      </c>
      <c r="Q94" s="146"/>
      <c r="R94" s="145" t="e">
        <f t="shared" ref="R94" si="13">(S93*100)/R93</f>
        <v>#REF!</v>
      </c>
      <c r="S94" s="146"/>
      <c r="T94" s="145" t="e">
        <f t="shared" ref="T94" si="14">(U93*100)/T93</f>
        <v>#REF!</v>
      </c>
      <c r="U94" s="146"/>
      <c r="V94" s="145">
        <f t="shared" ref="V94" si="15">(W93*100)/V93</f>
        <v>0</v>
      </c>
      <c r="W94" s="146"/>
      <c r="X94" s="145">
        <f t="shared" ref="X94" si="16">(Y93*100)/X93</f>
        <v>0</v>
      </c>
      <c r="Y94" s="146"/>
      <c r="Z94" s="145">
        <f t="shared" ref="Z94" si="17">(AA93*100)/Z93</f>
        <v>0</v>
      </c>
      <c r="AA94" s="146"/>
      <c r="AB94" s="145" t="e">
        <f t="shared" ref="AB94" si="18">(AC93*100)/AB93</f>
        <v>#REF!</v>
      </c>
      <c r="AC94" s="146"/>
    </row>
    <row r="95" spans="1:30" x14ac:dyDescent="0.2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7" spans="1:13" x14ac:dyDescent="0.2">
      <c r="A97" s="18"/>
      <c r="L97" s="18"/>
      <c r="M97" s="18"/>
    </row>
    <row r="98" spans="1:13" x14ac:dyDescent="0.2">
      <c r="A98" s="18"/>
      <c r="B98" s="18"/>
      <c r="C98" s="18"/>
    </row>
    <row r="99" spans="1:13" x14ac:dyDescent="0.2">
      <c r="A99" s="18"/>
      <c r="B99" s="18"/>
      <c r="C99" s="18"/>
    </row>
  </sheetData>
  <mergeCells count="32">
    <mergeCell ref="AB94:AC94"/>
    <mergeCell ref="X4:Y4"/>
    <mergeCell ref="Z4:AA4"/>
    <mergeCell ref="B94:C94"/>
    <mergeCell ref="D94:E94"/>
    <mergeCell ref="F94:G94"/>
    <mergeCell ref="H94:I94"/>
    <mergeCell ref="J94:K94"/>
    <mergeCell ref="L94:M94"/>
    <mergeCell ref="N94:O94"/>
    <mergeCell ref="P94:Q94"/>
    <mergeCell ref="L4:M4"/>
    <mergeCell ref="N4:O4"/>
    <mergeCell ref="P4:Q4"/>
    <mergeCell ref="R4:S4"/>
    <mergeCell ref="T4:U4"/>
    <mergeCell ref="Z94:AA94"/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R94:S94"/>
    <mergeCell ref="T94:U94"/>
    <mergeCell ref="V94:W94"/>
    <mergeCell ref="X94:Y94"/>
  </mergeCells>
  <printOptions horizontalCentered="1" verticalCentered="1"/>
  <pageMargins left="0.39370078740157483" right="0.39370078740157483" top="0.6" bottom="0.57999999999999996" header="0" footer="0"/>
  <pageSetup scale="6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83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5" width="14.7109375" customWidth="1"/>
    <col min="26" max="27" width="14.7109375" hidden="1" customWidth="1"/>
    <col min="28" max="28" width="13" customWidth="1"/>
    <col min="29" max="29" width="12" bestFit="1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>
        <v>1000000</v>
      </c>
      <c r="C12" s="42">
        <v>943000</v>
      </c>
      <c r="D12" s="34">
        <v>1900000</v>
      </c>
      <c r="E12" s="42">
        <f>1430000+492000</f>
        <v>1922000</v>
      </c>
      <c r="F12" s="34">
        <v>1700000</v>
      </c>
      <c r="G12" s="42">
        <v>1631500</v>
      </c>
      <c r="H12" s="34"/>
      <c r="I12" s="42"/>
      <c r="J12" s="34">
        <v>6000000</v>
      </c>
      <c r="K12" s="42">
        <f>135000+5898000</f>
        <v>6033000</v>
      </c>
      <c r="L12" s="34"/>
      <c r="M12" s="42"/>
      <c r="N12" s="34">
        <v>400000</v>
      </c>
      <c r="O12" s="42">
        <f>72000+320000</f>
        <v>392000</v>
      </c>
      <c r="P12" s="34">
        <v>4500000</v>
      </c>
      <c r="Q12" s="42">
        <v>4547000</v>
      </c>
      <c r="R12" s="34">
        <v>1300000</v>
      </c>
      <c r="S12" s="42">
        <v>1249800</v>
      </c>
      <c r="T12" s="34">
        <v>2500000</v>
      </c>
      <c r="U12" s="42">
        <v>2204000</v>
      </c>
      <c r="V12" s="34">
        <v>5200000</v>
      </c>
      <c r="W12" s="42">
        <v>5162100</v>
      </c>
      <c r="X12" s="34">
        <v>3200000</v>
      </c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x14ac:dyDescent="0.2">
      <c r="A20" s="40" t="s">
        <v>44</v>
      </c>
      <c r="B20" s="41"/>
      <c r="C20" s="41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/>
      <c r="C27" s="42"/>
      <c r="D27" s="41"/>
      <c r="E27" s="42"/>
      <c r="F27" s="42"/>
      <c r="G27" s="42"/>
      <c r="H27" s="41"/>
      <c r="I27" s="42"/>
      <c r="J27" s="42"/>
      <c r="K27" s="42"/>
      <c r="L27" s="41"/>
      <c r="M27" s="42"/>
      <c r="N27" s="42"/>
      <c r="O27" s="42"/>
      <c r="P27" s="41"/>
      <c r="Q27" s="42"/>
      <c r="R27" s="42"/>
      <c r="S27" s="42"/>
      <c r="T27" s="41"/>
      <c r="U27" s="42"/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/>
      <c r="C28" s="42"/>
      <c r="D28" s="42"/>
      <c r="E28" s="42"/>
      <c r="F28" s="42"/>
      <c r="G28" s="42"/>
      <c r="H28" s="41"/>
      <c r="I28" s="42"/>
      <c r="J28" s="42"/>
      <c r="K28" s="42"/>
      <c r="L28" s="42"/>
      <c r="M28" s="42"/>
      <c r="N28" s="41"/>
      <c r="O28" s="42"/>
      <c r="P28" s="41"/>
      <c r="Q28" s="42"/>
      <c r="R28" s="42"/>
      <c r="S28" s="42"/>
      <c r="T28" s="42"/>
      <c r="U28" s="42"/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/>
      <c r="E31" s="42"/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1"/>
      <c r="S31" s="42"/>
      <c r="T31" s="41"/>
      <c r="U31" s="42"/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/>
      <c r="C34" s="42"/>
      <c r="D34" s="42"/>
      <c r="E34" s="42"/>
      <c r="F34" s="42"/>
      <c r="G34" s="42"/>
      <c r="H34" s="42"/>
      <c r="I34" s="42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1"/>
      <c r="M37" s="42"/>
      <c r="N37" s="42"/>
      <c r="O37" s="42"/>
      <c r="P37" s="42"/>
      <c r="Q37" s="42"/>
      <c r="R37" s="41"/>
      <c r="S37" s="42"/>
      <c r="T37" s="42"/>
      <c r="U37" s="42"/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1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1"/>
      <c r="H40" s="42"/>
      <c r="I40" s="42"/>
      <c r="J40" s="42"/>
      <c r="K40" s="42"/>
      <c r="L40" s="41"/>
      <c r="M40" s="42"/>
      <c r="N40" s="42"/>
      <c r="O40" s="42"/>
      <c r="P40" s="41"/>
      <c r="Q40" s="42"/>
      <c r="R40" s="42"/>
      <c r="S40" s="42"/>
      <c r="T40" s="41"/>
      <c r="U40" s="42"/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/>
      <c r="E41" s="42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1"/>
      <c r="Q41" s="42"/>
      <c r="R41" s="42"/>
      <c r="S41" s="42"/>
      <c r="T41" s="42"/>
      <c r="U41" s="42"/>
      <c r="V41" s="42">
        <v>4000000</v>
      </c>
      <c r="W41" s="42">
        <v>3995000</v>
      </c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>
        <v>50000</v>
      </c>
      <c r="C46" s="42">
        <v>65000</v>
      </c>
      <c r="D46" s="32">
        <v>850000</v>
      </c>
      <c r="E46" s="42">
        <v>871000</v>
      </c>
      <c r="F46" s="32">
        <v>40000</v>
      </c>
      <c r="G46" s="41">
        <v>42000</v>
      </c>
      <c r="H46" s="32">
        <v>40000</v>
      </c>
      <c r="I46" s="42">
        <v>16000</v>
      </c>
      <c r="J46" s="32">
        <v>40000</v>
      </c>
      <c r="K46" s="42"/>
      <c r="L46" s="32">
        <v>40000</v>
      </c>
      <c r="M46" s="42"/>
      <c r="N46" s="32">
        <v>40000</v>
      </c>
      <c r="O46" s="42"/>
      <c r="P46" s="32">
        <v>3500000</v>
      </c>
      <c r="Q46" s="42">
        <v>3466000</v>
      </c>
      <c r="R46" s="32">
        <v>500000</v>
      </c>
      <c r="S46" s="42">
        <v>478000</v>
      </c>
      <c r="T46" s="32">
        <v>6500000</v>
      </c>
      <c r="U46" s="42">
        <v>6398000</v>
      </c>
      <c r="V46" s="32">
        <v>220000</v>
      </c>
      <c r="W46" s="42">
        <v>219000</v>
      </c>
      <c r="X46" s="32">
        <v>200000</v>
      </c>
      <c r="Y46" s="42"/>
      <c r="Z46" s="42"/>
      <c r="AA46" s="42"/>
    </row>
    <row r="47" spans="1:27" x14ac:dyDescent="0.2">
      <c r="A47" s="44" t="s">
        <v>89</v>
      </c>
      <c r="B47" s="32"/>
      <c r="C47" s="42"/>
      <c r="D47" s="32"/>
      <c r="E47" s="42"/>
      <c r="F47" s="32"/>
      <c r="G47" s="41"/>
      <c r="H47" s="32"/>
      <c r="I47" s="42"/>
      <c r="J47" s="32"/>
      <c r="K47" s="42"/>
      <c r="L47" s="32"/>
      <c r="M47" s="42"/>
      <c r="N47" s="32"/>
      <c r="O47" s="42"/>
      <c r="P47" s="32"/>
      <c r="Q47" s="42"/>
      <c r="R47" s="32"/>
      <c r="S47" s="42"/>
      <c r="T47" s="32"/>
      <c r="U47" s="42"/>
      <c r="V47" s="32"/>
      <c r="W47" s="31"/>
      <c r="X47" s="46"/>
      <c r="Y47" s="31"/>
      <c r="Z47" s="42"/>
      <c r="AA47" s="42"/>
    </row>
    <row r="48" spans="1:27" x14ac:dyDescent="0.2">
      <c r="A48" s="28" t="s">
        <v>77</v>
      </c>
      <c r="B48" s="42"/>
      <c r="C48" s="41"/>
      <c r="D48" s="42"/>
      <c r="E48" s="42"/>
      <c r="F48" s="42">
        <v>600000</v>
      </c>
      <c r="G48" s="42">
        <v>558000</v>
      </c>
      <c r="H48" s="42"/>
      <c r="I48" s="42"/>
      <c r="J48" s="42"/>
      <c r="K48" s="42"/>
      <c r="L48" s="42"/>
      <c r="M48" s="42"/>
      <c r="N48" s="32"/>
      <c r="O48" s="42"/>
      <c r="P48" s="42"/>
      <c r="Q48" s="42"/>
      <c r="R48" s="42"/>
      <c r="S48" s="42"/>
      <c r="T48" s="42"/>
      <c r="U48" s="42"/>
      <c r="V48" s="32"/>
      <c r="W48" s="31"/>
      <c r="X48" s="31"/>
      <c r="Y48" s="31"/>
      <c r="Z48" s="42"/>
      <c r="AA48" s="42"/>
    </row>
    <row r="49" spans="1:27" x14ac:dyDescent="0.2">
      <c r="A49" s="39" t="s">
        <v>69</v>
      </c>
      <c r="B49" s="42">
        <v>600000</v>
      </c>
      <c r="C49" s="41">
        <v>629000</v>
      </c>
      <c r="D49" s="42">
        <v>2000000</v>
      </c>
      <c r="E49" s="42">
        <v>2370000</v>
      </c>
      <c r="F49" s="42">
        <v>800000</v>
      </c>
      <c r="G49" s="42">
        <v>852000</v>
      </c>
      <c r="H49" s="42">
        <v>2400000</v>
      </c>
      <c r="I49" s="42">
        <v>2415000</v>
      </c>
      <c r="J49" s="42">
        <v>120000</v>
      </c>
      <c r="K49" s="42">
        <v>120000</v>
      </c>
      <c r="L49" s="42">
        <v>350000</v>
      </c>
      <c r="M49" s="42">
        <v>337000</v>
      </c>
      <c r="N49" s="42">
        <v>120000</v>
      </c>
      <c r="O49" s="42">
        <v>132000</v>
      </c>
      <c r="P49" s="34"/>
      <c r="Q49" s="42"/>
      <c r="R49" s="42">
        <v>1700000</v>
      </c>
      <c r="S49" s="42">
        <v>1628000</v>
      </c>
      <c r="T49" s="42">
        <v>150000</v>
      </c>
      <c r="U49" s="42">
        <v>143000</v>
      </c>
      <c r="V49" s="42"/>
      <c r="W49" s="42"/>
      <c r="X49" s="45"/>
      <c r="Y49" s="42"/>
      <c r="Z49" s="34">
        <v>25520</v>
      </c>
      <c r="AA49" s="20"/>
    </row>
    <row r="50" spans="1:27" x14ac:dyDescent="0.2">
      <c r="A50" s="39" t="s">
        <v>78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>
        <v>1700000</v>
      </c>
      <c r="W50" s="42">
        <v>1717000</v>
      </c>
      <c r="X50" s="42"/>
      <c r="Y50" s="42"/>
      <c r="Z50" s="34">
        <v>55448</v>
      </c>
      <c r="AA50" s="20"/>
    </row>
    <row r="51" spans="1:27" x14ac:dyDescent="0.2">
      <c r="A51" s="39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s="14" customFormat="1" x14ac:dyDescent="0.2">
      <c r="A52" s="11" t="s">
        <v>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9"/>
      <c r="Z52" s="12"/>
      <c r="AA52" s="8"/>
    </row>
    <row r="53" spans="1:27" s="14" customFormat="1" x14ac:dyDescent="0.2">
      <c r="A53" s="39" t="s">
        <v>19</v>
      </c>
      <c r="B53" s="42"/>
      <c r="C53" s="42"/>
      <c r="D53" s="42"/>
      <c r="E53" s="42"/>
      <c r="F53" s="42">
        <v>32000000</v>
      </c>
      <c r="G53" s="42">
        <v>32400000</v>
      </c>
      <c r="H53" s="41"/>
      <c r="I53" s="42"/>
      <c r="J53" s="42">
        <v>1500000</v>
      </c>
      <c r="K53" s="42">
        <v>1500000</v>
      </c>
      <c r="L53" s="42">
        <v>11500000</v>
      </c>
      <c r="M53" s="42">
        <f>5080000+6604000</f>
        <v>11684000</v>
      </c>
      <c r="N53" s="42"/>
      <c r="O53" s="42"/>
      <c r="P53" s="42"/>
      <c r="Q53" s="42"/>
      <c r="R53" s="41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">
      <c r="A54" s="11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9"/>
      <c r="Z54" s="5"/>
      <c r="AA54" s="8"/>
    </row>
    <row r="55" spans="1:27" x14ac:dyDescent="0.2">
      <c r="A55" s="39" t="s">
        <v>80</v>
      </c>
      <c r="B55" s="42"/>
      <c r="C55" s="41"/>
      <c r="D55" s="42">
        <v>500000</v>
      </c>
      <c r="E55" s="41">
        <v>442000</v>
      </c>
      <c r="F55" s="42"/>
      <c r="G55" s="42"/>
      <c r="H55" s="42">
        <v>645000</v>
      </c>
      <c r="I55" s="42">
        <v>646000</v>
      </c>
      <c r="J55" s="42">
        <v>500000</v>
      </c>
      <c r="K55" s="42">
        <v>510000</v>
      </c>
      <c r="L55" s="42">
        <v>250000</v>
      </c>
      <c r="M55" s="42">
        <v>272000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">
      <c r="A56" s="39" t="s">
        <v>49</v>
      </c>
      <c r="B56" s="42">
        <v>12000000</v>
      </c>
      <c r="C56" s="42">
        <v>39264000</v>
      </c>
      <c r="D56" s="42">
        <v>8000000</v>
      </c>
      <c r="E56" s="42">
        <v>7722600</v>
      </c>
      <c r="F56" s="42">
        <v>35000000</v>
      </c>
      <c r="G56" s="42">
        <v>42929000</v>
      </c>
      <c r="H56" s="42">
        <v>37000000</v>
      </c>
      <c r="I56" s="42">
        <v>36500000</v>
      </c>
      <c r="J56" s="42">
        <v>2700000</v>
      </c>
      <c r="K56" s="42">
        <v>2677000</v>
      </c>
      <c r="L56" s="42">
        <v>33500000</v>
      </c>
      <c r="M56" s="42">
        <v>33077000</v>
      </c>
      <c r="N56" s="42">
        <v>13000000</v>
      </c>
      <c r="O56" s="42">
        <v>13022000</v>
      </c>
      <c r="P56" s="42">
        <v>6000000</v>
      </c>
      <c r="Q56" s="42">
        <v>6088000</v>
      </c>
      <c r="R56" s="42">
        <v>4000000</v>
      </c>
      <c r="S56" s="42">
        <v>4261000</v>
      </c>
      <c r="T56" s="42">
        <v>8500000</v>
      </c>
      <c r="U56" s="42">
        <v>8777000</v>
      </c>
      <c r="V56" s="33">
        <v>3000000</v>
      </c>
      <c r="W56" s="42">
        <v>3066000</v>
      </c>
      <c r="X56" s="31">
        <v>3000000</v>
      </c>
      <c r="Y56" s="31"/>
      <c r="Z56" s="42"/>
      <c r="AA56" s="42"/>
    </row>
    <row r="57" spans="1:27" x14ac:dyDescent="0.2">
      <c r="A57" s="39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>
        <v>5500000</v>
      </c>
      <c r="U57" s="42">
        <v>5264000</v>
      </c>
      <c r="V57" s="42"/>
      <c r="W57" s="31"/>
      <c r="X57" s="41"/>
      <c r="Y57" s="31"/>
      <c r="Z57" s="42"/>
      <c r="AA57" s="42"/>
    </row>
    <row r="58" spans="1:27" x14ac:dyDescent="0.2">
      <c r="A58" s="39" t="s">
        <v>86</v>
      </c>
      <c r="B58" s="42"/>
      <c r="C58" s="42"/>
      <c r="D58" s="42"/>
      <c r="E58" s="42"/>
      <c r="F58" s="42">
        <v>3500000</v>
      </c>
      <c r="G58" s="42">
        <v>3450000</v>
      </c>
      <c r="H58" s="42"/>
      <c r="I58" s="42"/>
      <c r="J58" s="42"/>
      <c r="K58" s="42"/>
      <c r="L58" s="42"/>
      <c r="M58" s="42"/>
      <c r="N58" s="42">
        <v>170000</v>
      </c>
      <c r="O58" s="42">
        <v>186000</v>
      </c>
      <c r="P58" s="42">
        <v>300000</v>
      </c>
      <c r="Q58" s="42">
        <v>276000</v>
      </c>
      <c r="R58" s="42"/>
      <c r="S58" s="42"/>
      <c r="T58" s="42"/>
      <c r="U58" s="42"/>
      <c r="V58" s="42">
        <v>1200000</v>
      </c>
      <c r="W58" s="31">
        <v>1205000</v>
      </c>
      <c r="X58" s="41"/>
      <c r="Y58" s="31"/>
      <c r="Z58" s="42"/>
      <c r="AA58" s="42"/>
    </row>
    <row r="59" spans="1:27" x14ac:dyDescent="0.2">
      <c r="A59" s="39" t="s">
        <v>87</v>
      </c>
      <c r="B59" s="42"/>
      <c r="C59" s="42"/>
      <c r="D59" s="42"/>
      <c r="E59" s="42"/>
      <c r="F59" s="42">
        <v>7000000</v>
      </c>
      <c r="G59" s="42">
        <v>7339000</v>
      </c>
      <c r="H59" s="42"/>
      <c r="I59" s="42"/>
      <c r="J59" s="42">
        <v>2700000</v>
      </c>
      <c r="K59" s="42">
        <v>2703000</v>
      </c>
      <c r="L59" s="42">
        <v>1700000</v>
      </c>
      <c r="M59" s="42">
        <v>1797000</v>
      </c>
      <c r="N59" s="42">
        <v>4400000</v>
      </c>
      <c r="O59" s="42">
        <v>4394000</v>
      </c>
      <c r="P59" s="42"/>
      <c r="Q59" s="42"/>
      <c r="R59" s="42">
        <v>2500000</v>
      </c>
      <c r="S59" s="42">
        <v>2534000</v>
      </c>
      <c r="T59" s="42"/>
      <c r="U59" s="42"/>
      <c r="V59" s="42">
        <v>4600000</v>
      </c>
      <c r="W59" s="31">
        <v>4547000</v>
      </c>
      <c r="X59" s="41"/>
      <c r="Y59" s="31"/>
      <c r="Z59" s="42"/>
      <c r="AA59" s="42"/>
    </row>
    <row r="60" spans="1:27" x14ac:dyDescent="0.2">
      <c r="A60" s="22" t="s">
        <v>82</v>
      </c>
      <c r="B60" s="42"/>
      <c r="C60" s="42"/>
      <c r="D60" s="42"/>
      <c r="E60" s="42"/>
      <c r="F60" s="42">
        <v>200000</v>
      </c>
      <c r="G60" s="42">
        <v>200000</v>
      </c>
      <c r="H60" s="42"/>
      <c r="I60" s="42"/>
      <c r="J60" s="42"/>
      <c r="K60" s="42"/>
      <c r="L60" s="34">
        <v>100000</v>
      </c>
      <c r="M60" s="42">
        <v>100000</v>
      </c>
      <c r="N60" s="42">
        <v>300000</v>
      </c>
      <c r="O60" s="42">
        <v>300000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">
      <c r="A61" s="10" t="s">
        <v>91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9"/>
      <c r="Z61" s="42"/>
      <c r="AA61" s="42"/>
    </row>
    <row r="62" spans="1:27" x14ac:dyDescent="0.2">
      <c r="A62" s="50" t="s">
        <v>92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3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1"/>
      <c r="X62" s="31"/>
      <c r="Y62" s="31">
        <v>50302000</v>
      </c>
      <c r="Z62" s="42"/>
      <c r="AA62" s="42"/>
    </row>
    <row r="63" spans="1:27" x14ac:dyDescent="0.2">
      <c r="A63" s="11" t="s">
        <v>24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9"/>
      <c r="Z63" s="5"/>
      <c r="AA63" s="5"/>
    </row>
    <row r="64" spans="1:27" x14ac:dyDescent="0.2">
      <c r="A64" s="39" t="s">
        <v>25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9" x14ac:dyDescent="0.2">
      <c r="A65" s="39" t="s">
        <v>26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/>
      <c r="U65" s="19"/>
      <c r="V65" s="42"/>
      <c r="W65" s="42"/>
      <c r="X65" s="42"/>
      <c r="Y65" s="42"/>
      <c r="Z65" s="42"/>
      <c r="AA65" s="42"/>
    </row>
    <row r="66" spans="1:29" ht="25.5" x14ac:dyDescent="0.2">
      <c r="A66" s="22" t="s">
        <v>27</v>
      </c>
      <c r="B66" s="42"/>
      <c r="C66" s="42"/>
      <c r="D66" s="41"/>
      <c r="E66" s="45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34">
        <v>10000000</v>
      </c>
      <c r="AA66" s="20"/>
    </row>
    <row r="67" spans="1:29" x14ac:dyDescent="0.2">
      <c r="A67" s="35" t="s">
        <v>50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1"/>
      <c r="M67" s="42"/>
      <c r="N67" s="42"/>
      <c r="O67" s="42"/>
      <c r="P67" s="42"/>
      <c r="Q67" s="42"/>
      <c r="R67" s="41"/>
      <c r="S67" s="42"/>
      <c r="T67" s="42"/>
      <c r="U67" s="42"/>
      <c r="V67" s="42"/>
      <c r="W67" s="42"/>
      <c r="X67" s="42"/>
      <c r="Y67" s="42"/>
      <c r="Z67" s="42"/>
      <c r="AA67" s="42"/>
    </row>
    <row r="68" spans="1:29" x14ac:dyDescent="0.2">
      <c r="A68" s="35" t="s">
        <v>41</v>
      </c>
      <c r="B68" s="42"/>
      <c r="C68" s="41"/>
      <c r="D68" s="42"/>
      <c r="E68" s="42"/>
      <c r="F68" s="42"/>
      <c r="G68" s="42"/>
      <c r="H68" s="41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1"/>
      <c r="U68" s="42"/>
      <c r="V68" s="42"/>
      <c r="W68" s="42"/>
      <c r="X68" s="42"/>
      <c r="Y68" s="42"/>
      <c r="Z68" s="41">
        <v>337500</v>
      </c>
      <c r="AA68" s="34"/>
    </row>
    <row r="69" spans="1:29" x14ac:dyDescent="0.2">
      <c r="A69" s="11" t="s">
        <v>38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57</v>
      </c>
      <c r="B70" s="42"/>
      <c r="C70" s="42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2"/>
      <c r="R70" s="41"/>
      <c r="S70" s="42"/>
      <c r="T70" s="42"/>
      <c r="U70" s="42"/>
      <c r="V70" s="42"/>
      <c r="W70" s="42"/>
      <c r="X70" s="42"/>
      <c r="Y70" s="42"/>
      <c r="Z70" s="41">
        <v>150000</v>
      </c>
      <c r="AA70" s="34"/>
    </row>
    <row r="71" spans="1:29" x14ac:dyDescent="0.2">
      <c r="A71" s="35" t="s">
        <v>39</v>
      </c>
      <c r="B71" s="42"/>
      <c r="C71" s="42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1"/>
      <c r="Q71" s="42"/>
      <c r="R71" s="41"/>
      <c r="S71" s="42"/>
      <c r="T71" s="42"/>
      <c r="U71" s="42"/>
      <c r="V71" s="42"/>
      <c r="W71" s="42"/>
      <c r="X71" s="42"/>
      <c r="Y71" s="42"/>
      <c r="Z71" s="41">
        <v>500000</v>
      </c>
      <c r="AA71" s="34"/>
    </row>
    <row r="72" spans="1:29" x14ac:dyDescent="0.2">
      <c r="A72" s="35" t="s">
        <v>58</v>
      </c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1"/>
      <c r="AA72" s="34"/>
    </row>
    <row r="73" spans="1:29" x14ac:dyDescent="0.2">
      <c r="A73" s="35" t="s">
        <v>40</v>
      </c>
      <c r="B73" s="42"/>
      <c r="C73" s="42"/>
      <c r="D73" s="42"/>
      <c r="E73" s="42"/>
      <c r="F73" s="41"/>
      <c r="G73" s="41"/>
      <c r="H73" s="41"/>
      <c r="I73" s="42"/>
      <c r="J73" s="42"/>
      <c r="K73" s="42"/>
      <c r="L73" s="41"/>
      <c r="M73" s="42"/>
      <c r="N73" s="42"/>
      <c r="O73" s="42"/>
      <c r="P73" s="41"/>
      <c r="Q73" s="42"/>
      <c r="R73" s="42"/>
      <c r="S73" s="42"/>
      <c r="T73" s="41"/>
      <c r="U73" s="42"/>
      <c r="V73" s="42"/>
      <c r="W73" s="42"/>
      <c r="X73" s="42"/>
      <c r="Y73" s="42"/>
      <c r="Z73" s="41">
        <v>200000</v>
      </c>
      <c r="AA73" s="42"/>
      <c r="AB73" s="20" t="s">
        <v>60</v>
      </c>
      <c r="AC73" s="20" t="s">
        <v>59</v>
      </c>
    </row>
    <row r="74" spans="1:29" x14ac:dyDescent="0.2">
      <c r="A74" s="1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9" x14ac:dyDescent="0.2">
      <c r="A75" s="35" t="s">
        <v>83</v>
      </c>
      <c r="B75" s="41"/>
      <c r="C75" s="41"/>
      <c r="D75" s="41"/>
      <c r="E75" s="41"/>
      <c r="F75" s="41"/>
      <c r="G75" s="41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/>
      <c r="U75" s="42"/>
      <c r="V75" s="41"/>
      <c r="W75" s="42"/>
      <c r="X75" s="41"/>
      <c r="Y75" s="42"/>
      <c r="Z75" s="41">
        <v>5599000</v>
      </c>
      <c r="AA75" s="31"/>
    </row>
    <row r="76" spans="1:29" x14ac:dyDescent="0.2">
      <c r="A76" s="35" t="s">
        <v>84</v>
      </c>
      <c r="B76" s="41"/>
      <c r="C76" s="41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2"/>
      <c r="Z76" s="41">
        <v>1187667</v>
      </c>
      <c r="AA76" s="31"/>
    </row>
    <row r="77" spans="1:29" ht="13.5" thickBot="1" x14ac:dyDescent="0.25">
      <c r="A77" s="24" t="s">
        <v>22</v>
      </c>
      <c r="B77" s="37">
        <f>SUM(B6:B76)</f>
        <v>13650000</v>
      </c>
      <c r="C77" s="37">
        <f t="shared" ref="C77:Y77" si="0">SUM(C6:C76)</f>
        <v>40901000</v>
      </c>
      <c r="D77" s="37">
        <f>SUM(D6:D76)</f>
        <v>13250000</v>
      </c>
      <c r="E77" s="37">
        <f t="shared" si="0"/>
        <v>13327600</v>
      </c>
      <c r="F77" s="37">
        <f>SUM(F6:F76)</f>
        <v>80840000</v>
      </c>
      <c r="G77" s="37">
        <f t="shared" si="0"/>
        <v>89401500</v>
      </c>
      <c r="H77" s="37">
        <f>SUM(H6:H76)</f>
        <v>40085000</v>
      </c>
      <c r="I77" s="37">
        <f t="shared" si="0"/>
        <v>39577000</v>
      </c>
      <c r="J77" s="37">
        <f t="shared" si="0"/>
        <v>13560000</v>
      </c>
      <c r="K77" s="37">
        <f t="shared" si="0"/>
        <v>13543000</v>
      </c>
      <c r="L77" s="37">
        <f t="shared" si="0"/>
        <v>47440000</v>
      </c>
      <c r="M77" s="37">
        <f t="shared" si="0"/>
        <v>47267000</v>
      </c>
      <c r="N77" s="37">
        <f t="shared" si="0"/>
        <v>18430000</v>
      </c>
      <c r="O77" s="37">
        <f t="shared" si="0"/>
        <v>18426000</v>
      </c>
      <c r="P77" s="37">
        <f>SUM(P6:P76)</f>
        <v>14300000</v>
      </c>
      <c r="Q77" s="37">
        <f t="shared" si="0"/>
        <v>14377000</v>
      </c>
      <c r="R77" s="37">
        <f>SUM(R6:R76)</f>
        <v>10000000</v>
      </c>
      <c r="S77" s="37">
        <f>SUM(S6:S76)</f>
        <v>10150800</v>
      </c>
      <c r="T77" s="37">
        <f>SUM(T6:T76)</f>
        <v>23150000</v>
      </c>
      <c r="U77" s="37">
        <f>SUM(U6:U76)</f>
        <v>22786000</v>
      </c>
      <c r="V77" s="37">
        <f t="shared" si="0"/>
        <v>19920000</v>
      </c>
      <c r="W77" s="37">
        <f t="shared" si="0"/>
        <v>19911100</v>
      </c>
      <c r="X77" s="37">
        <f t="shared" si="0"/>
        <v>6400000</v>
      </c>
      <c r="Y77" s="37">
        <f t="shared" si="0"/>
        <v>50302000</v>
      </c>
      <c r="Z77" s="37">
        <f t="shared" ref="Z77" si="1">SUM(Z17:Z76)</f>
        <v>18141169</v>
      </c>
      <c r="AA77" s="34"/>
      <c r="AB77" s="36">
        <f>SUM(X77+V77+T77+R77+P77+N77+L77+J77+H77+F77+D77+B77)</f>
        <v>301025000</v>
      </c>
      <c r="AC77" s="36">
        <f>SUM(Y77+W77+U77+S77+Q77+O77+M77+K77+I77+G77+E77+C77)</f>
        <v>379970000</v>
      </c>
    </row>
    <row r="78" spans="1:29" ht="13.5" thickBot="1" x14ac:dyDescent="0.25">
      <c r="A78" s="24" t="s">
        <v>21</v>
      </c>
      <c r="B78" s="165">
        <f>(C77*100)/B77</f>
        <v>299.64102564102564</v>
      </c>
      <c r="C78" s="166"/>
      <c r="D78" s="165">
        <f t="shared" ref="D78" si="2">(E77*100)/D77</f>
        <v>100.58566037735849</v>
      </c>
      <c r="E78" s="166"/>
      <c r="F78" s="165">
        <f t="shared" ref="F78" si="3">(G77*100)/F77</f>
        <v>110.59067293419099</v>
      </c>
      <c r="G78" s="166"/>
      <c r="H78" s="165">
        <f t="shared" ref="H78" si="4">(I77*100)/H77</f>
        <v>98.732693027316955</v>
      </c>
      <c r="I78" s="166"/>
      <c r="J78" s="165">
        <f t="shared" ref="J78" si="5">(K77*100)/J77</f>
        <v>99.874631268436573</v>
      </c>
      <c r="K78" s="166"/>
      <c r="L78" s="165">
        <f t="shared" ref="L78" si="6">(M77*100)/L77</f>
        <v>99.635328836424961</v>
      </c>
      <c r="M78" s="166"/>
      <c r="N78" s="165">
        <f t="shared" ref="N78" si="7">(O77*100)/N77</f>
        <v>99.978296256104173</v>
      </c>
      <c r="O78" s="166"/>
      <c r="P78" s="165">
        <f t="shared" ref="P78" si="8">(Q77*100)/P77</f>
        <v>100.53846153846153</v>
      </c>
      <c r="Q78" s="166"/>
      <c r="R78" s="165">
        <f t="shared" ref="R78" si="9">(S77*100)/R77</f>
        <v>101.508</v>
      </c>
      <c r="S78" s="166"/>
      <c r="T78" s="165">
        <f t="shared" ref="T78" si="10">(U77*100)/T77</f>
        <v>98.427645788336932</v>
      </c>
      <c r="U78" s="166"/>
      <c r="V78" s="165">
        <f t="shared" ref="V78" si="11">(W77*100)/V77</f>
        <v>99.955321285140556</v>
      </c>
      <c r="W78" s="166"/>
      <c r="X78" s="165">
        <f t="shared" ref="X78" si="12">(Y77*100)/X77</f>
        <v>785.96875</v>
      </c>
      <c r="Y78" s="166"/>
      <c r="Z78" s="165">
        <f t="shared" ref="Z78" si="13">(AA77*100)/Z77</f>
        <v>0</v>
      </c>
      <c r="AA78" s="166"/>
      <c r="AB78" s="165">
        <f t="shared" ref="AB78" si="14">(AC77*100)/AB77</f>
        <v>126.22539656174736</v>
      </c>
      <c r="AC78" s="166"/>
    </row>
    <row r="79" spans="1:29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1" spans="1:13" x14ac:dyDescent="0.2">
      <c r="A81" s="18"/>
      <c r="L81" s="18"/>
      <c r="M81" s="18"/>
    </row>
    <row r="82" spans="1:13" x14ac:dyDescent="0.2">
      <c r="A82" s="18"/>
      <c r="B82" s="18"/>
      <c r="C82" s="18"/>
    </row>
    <row r="83" spans="1:13" x14ac:dyDescent="0.2">
      <c r="A83" s="18"/>
      <c r="B83" s="18"/>
      <c r="C83" s="18"/>
    </row>
  </sheetData>
  <mergeCells count="32"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AB78:AC78"/>
    <mergeCell ref="X4:Y4"/>
    <mergeCell ref="Z4:AA4"/>
    <mergeCell ref="B78:C78"/>
    <mergeCell ref="D78:E78"/>
    <mergeCell ref="F78:G78"/>
    <mergeCell ref="H78:I78"/>
    <mergeCell ref="J78:K78"/>
    <mergeCell ref="L78:M78"/>
    <mergeCell ref="N78:O78"/>
    <mergeCell ref="P78:Q78"/>
    <mergeCell ref="L4:M4"/>
    <mergeCell ref="N4:O4"/>
    <mergeCell ref="P4:Q4"/>
    <mergeCell ref="R4:S4"/>
    <mergeCell ref="T4:U4"/>
    <mergeCell ref="R78:S78"/>
    <mergeCell ref="T78:U78"/>
    <mergeCell ref="V78:W78"/>
    <mergeCell ref="X78:Y78"/>
    <mergeCell ref="Z78:AA7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3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5" width="14.7109375" customWidth="1"/>
    <col min="26" max="27" width="14.7109375" hidden="1" customWidth="1"/>
    <col min="28" max="28" width="13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/>
      <c r="C12" s="42"/>
      <c r="D12" s="34"/>
      <c r="E12" s="42"/>
      <c r="F12" s="34">
        <v>340000</v>
      </c>
      <c r="G12" s="34">
        <v>337000</v>
      </c>
      <c r="H12" s="34"/>
      <c r="I12" s="42"/>
      <c r="J12" s="34"/>
      <c r="K12" s="42"/>
      <c r="L12" s="34"/>
      <c r="M12" s="42"/>
      <c r="N12" s="34"/>
      <c r="O12" s="42"/>
      <c r="P12" s="34">
        <v>1400000</v>
      </c>
      <c r="Q12" s="42">
        <v>1308000</v>
      </c>
      <c r="R12" s="34"/>
      <c r="S12" s="42"/>
      <c r="T12" s="34"/>
      <c r="U12" s="42"/>
      <c r="V12" s="34"/>
      <c r="W12" s="42"/>
      <c r="X12" s="34"/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x14ac:dyDescent="0.2">
      <c r="A20" s="40" t="s">
        <v>44</v>
      </c>
      <c r="B20" s="41"/>
      <c r="C20" s="41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/>
      <c r="C27" s="42"/>
      <c r="D27" s="41"/>
      <c r="E27" s="42"/>
      <c r="F27" s="42"/>
      <c r="G27" s="42"/>
      <c r="H27" s="41"/>
      <c r="I27" s="42"/>
      <c r="J27" s="42"/>
      <c r="K27" s="42"/>
      <c r="L27" s="41"/>
      <c r="M27" s="42"/>
      <c r="N27" s="42"/>
      <c r="O27" s="42"/>
      <c r="P27" s="41"/>
      <c r="Q27" s="42"/>
      <c r="R27" s="42"/>
      <c r="S27" s="42"/>
      <c r="T27" s="41"/>
      <c r="U27" s="42"/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/>
      <c r="C28" s="42"/>
      <c r="D28" s="42"/>
      <c r="E28" s="42"/>
      <c r="F28" s="42"/>
      <c r="G28" s="42"/>
      <c r="H28" s="41"/>
      <c r="I28" s="42"/>
      <c r="J28" s="42"/>
      <c r="K28" s="42"/>
      <c r="L28" s="42"/>
      <c r="M28" s="42"/>
      <c r="N28" s="41"/>
      <c r="O28" s="42"/>
      <c r="P28" s="41"/>
      <c r="Q28" s="42"/>
      <c r="R28" s="42"/>
      <c r="S28" s="42"/>
      <c r="T28" s="42"/>
      <c r="U28" s="42"/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/>
      <c r="E31" s="42"/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1"/>
      <c r="S31" s="42"/>
      <c r="T31" s="41"/>
      <c r="U31" s="42"/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/>
      <c r="C34" s="42"/>
      <c r="D34" s="42"/>
      <c r="E34" s="42"/>
      <c r="F34" s="42"/>
      <c r="G34" s="42"/>
      <c r="H34" s="42"/>
      <c r="I34" s="42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1"/>
      <c r="M37" s="42"/>
      <c r="N37" s="42"/>
      <c r="O37" s="42"/>
      <c r="P37" s="42"/>
      <c r="Q37" s="42"/>
      <c r="R37" s="41"/>
      <c r="S37" s="42"/>
      <c r="T37" s="42"/>
      <c r="U37" s="42"/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1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1"/>
      <c r="H40" s="42"/>
      <c r="I40" s="42"/>
      <c r="J40" s="42"/>
      <c r="K40" s="42"/>
      <c r="L40" s="41"/>
      <c r="M40" s="42"/>
      <c r="N40" s="42"/>
      <c r="O40" s="42"/>
      <c r="P40" s="41"/>
      <c r="Q40" s="42"/>
      <c r="R40" s="42"/>
      <c r="S40" s="42"/>
      <c r="T40" s="41"/>
      <c r="U40" s="42"/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/>
      <c r="E41" s="42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>
        <v>200000</v>
      </c>
      <c r="C46" s="42">
        <v>188000</v>
      </c>
      <c r="D46" s="32">
        <v>380000</v>
      </c>
      <c r="E46" s="42">
        <v>373000</v>
      </c>
      <c r="F46" s="32"/>
      <c r="G46" s="41"/>
      <c r="H46" s="32"/>
      <c r="I46" s="42"/>
      <c r="J46" s="32">
        <v>470000</v>
      </c>
      <c r="K46" s="42">
        <v>464000</v>
      </c>
      <c r="L46" s="32"/>
      <c r="M46" s="42"/>
      <c r="N46" s="32"/>
      <c r="O46" s="42"/>
      <c r="P46" s="32"/>
      <c r="Q46" s="42"/>
      <c r="R46" s="32"/>
      <c r="S46" s="42"/>
      <c r="T46" s="32"/>
      <c r="U46" s="42"/>
      <c r="V46" s="32"/>
      <c r="W46" s="42"/>
      <c r="X46" s="32"/>
      <c r="Y46" s="42"/>
      <c r="Z46" s="42"/>
      <c r="AA46" s="42"/>
    </row>
    <row r="47" spans="1:27" x14ac:dyDescent="0.2">
      <c r="A47" s="44" t="s">
        <v>89</v>
      </c>
      <c r="B47" s="32"/>
      <c r="C47" s="42"/>
      <c r="D47" s="32"/>
      <c r="E47" s="42"/>
      <c r="F47" s="32"/>
      <c r="G47" s="41"/>
      <c r="H47" s="32"/>
      <c r="I47" s="42"/>
      <c r="J47" s="32"/>
      <c r="K47" s="42"/>
      <c r="L47" s="32"/>
      <c r="M47" s="42"/>
      <c r="N47" s="32"/>
      <c r="O47" s="42"/>
      <c r="P47" s="32"/>
      <c r="Q47" s="42"/>
      <c r="R47" s="32"/>
      <c r="S47" s="42"/>
      <c r="T47" s="32"/>
      <c r="U47" s="42"/>
      <c r="V47" s="32"/>
      <c r="W47" s="31"/>
      <c r="X47" s="46"/>
      <c r="Y47" s="31"/>
      <c r="Z47" s="42"/>
      <c r="AA47" s="42"/>
    </row>
    <row r="48" spans="1:27" x14ac:dyDescent="0.2">
      <c r="A48" s="28" t="s">
        <v>77</v>
      </c>
      <c r="B48" s="4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42"/>
      <c r="P48" s="42"/>
      <c r="Q48" s="42"/>
      <c r="R48" s="42"/>
      <c r="S48" s="42"/>
      <c r="T48" s="42"/>
      <c r="U48" s="42"/>
      <c r="V48" s="32"/>
      <c r="W48" s="31"/>
      <c r="X48" s="31"/>
      <c r="Y48" s="31"/>
      <c r="Z48" s="42"/>
      <c r="AA48" s="42"/>
    </row>
    <row r="49" spans="1:27" x14ac:dyDescent="0.2">
      <c r="A49" s="39" t="s">
        <v>69</v>
      </c>
      <c r="B49" s="42">
        <v>950000</v>
      </c>
      <c r="C49" s="41">
        <v>932000</v>
      </c>
      <c r="D49" s="42">
        <v>200000</v>
      </c>
      <c r="E49" s="42">
        <v>206000</v>
      </c>
      <c r="F49" s="42">
        <v>700000</v>
      </c>
      <c r="G49" s="42">
        <v>711000</v>
      </c>
      <c r="H49" s="42"/>
      <c r="I49" s="42"/>
      <c r="J49" s="42"/>
      <c r="K49" s="42"/>
      <c r="L49" s="42">
        <v>200000</v>
      </c>
      <c r="M49" s="42">
        <v>200000</v>
      </c>
      <c r="N49" s="42">
        <v>1000000</v>
      </c>
      <c r="O49" s="42">
        <v>1093000</v>
      </c>
      <c r="P49" s="34"/>
      <c r="Q49" s="42"/>
      <c r="R49" s="42">
        <v>450000</v>
      </c>
      <c r="S49" s="42">
        <v>438000</v>
      </c>
      <c r="T49" s="42"/>
      <c r="U49" s="42"/>
      <c r="V49" s="42"/>
      <c r="W49" s="42"/>
      <c r="X49" s="42"/>
      <c r="Y49" s="42"/>
      <c r="Z49" s="34">
        <v>25520</v>
      </c>
      <c r="AA49" s="20"/>
    </row>
    <row r="50" spans="1:27" x14ac:dyDescent="0.2">
      <c r="A50" s="39" t="s">
        <v>78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34">
        <v>55448</v>
      </c>
      <c r="AA50" s="20"/>
    </row>
    <row r="51" spans="1:27" x14ac:dyDescent="0.2">
      <c r="A51" s="39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s="14" customFormat="1" x14ac:dyDescent="0.2">
      <c r="A52" s="11" t="s">
        <v>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9"/>
      <c r="Z52" s="12"/>
      <c r="AA52" s="8"/>
    </row>
    <row r="53" spans="1:27" s="14" customFormat="1" x14ac:dyDescent="0.2">
      <c r="A53" s="39" t="s">
        <v>19</v>
      </c>
      <c r="B53" s="42"/>
      <c r="C53" s="42"/>
      <c r="D53" s="42"/>
      <c r="E53" s="42"/>
      <c r="F53" s="42"/>
      <c r="G53" s="42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">
      <c r="A54" s="11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9"/>
      <c r="Z54" s="5"/>
      <c r="AA54" s="8"/>
    </row>
    <row r="55" spans="1:27" x14ac:dyDescent="0.2">
      <c r="A55" s="39" t="s">
        <v>80</v>
      </c>
      <c r="B55" s="42"/>
      <c r="C55" s="41"/>
      <c r="D55" s="42"/>
      <c r="E55" s="41"/>
      <c r="F55" s="42"/>
      <c r="G55" s="42"/>
      <c r="H55" s="42"/>
      <c r="I55" s="42"/>
      <c r="J55" s="42"/>
      <c r="K55" s="42"/>
      <c r="L55" s="42"/>
      <c r="M55" s="42"/>
      <c r="N55" s="42">
        <v>150000</v>
      </c>
      <c r="O55" s="42">
        <v>136000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">
      <c r="A56" s="39" t="s">
        <v>49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3"/>
      <c r="W56" s="42"/>
      <c r="X56" s="31"/>
      <c r="Y56" s="31"/>
      <c r="Z56" s="42"/>
      <c r="AA56" s="42"/>
    </row>
    <row r="57" spans="1:27" x14ac:dyDescent="0.2">
      <c r="A57" s="39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1"/>
      <c r="X57" s="41"/>
      <c r="Y57" s="31"/>
      <c r="Z57" s="42"/>
      <c r="AA57" s="42"/>
    </row>
    <row r="58" spans="1:27" x14ac:dyDescent="0.2">
      <c r="A58" s="39" t="s">
        <v>86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31"/>
      <c r="X58" s="41"/>
      <c r="Y58" s="31"/>
      <c r="Z58" s="42"/>
      <c r="AA58" s="42"/>
    </row>
    <row r="59" spans="1:27" x14ac:dyDescent="0.2">
      <c r="A59" s="39" t="s">
        <v>87</v>
      </c>
      <c r="B59" s="42"/>
      <c r="C59" s="42"/>
      <c r="D59" s="42"/>
      <c r="E59" s="42"/>
      <c r="F59" s="42"/>
      <c r="G59" s="42"/>
      <c r="H59" s="42">
        <v>2500000</v>
      </c>
      <c r="I59" s="42">
        <v>2326000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1"/>
      <c r="X59" s="41"/>
      <c r="Y59" s="31"/>
      <c r="Z59" s="42"/>
      <c r="AA59" s="42"/>
    </row>
    <row r="60" spans="1:27" x14ac:dyDescent="0.2">
      <c r="A60" s="22" t="s">
        <v>82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3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">
      <c r="A61" s="10" t="s">
        <v>91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3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1"/>
      <c r="X61" s="31"/>
      <c r="Y61" s="31"/>
      <c r="Z61" s="42"/>
      <c r="AA61" s="42"/>
    </row>
    <row r="62" spans="1:27" x14ac:dyDescent="0.2">
      <c r="A62" s="50" t="s">
        <v>92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3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1"/>
      <c r="X62" s="31"/>
      <c r="Y62" s="31"/>
      <c r="Z62" s="42"/>
      <c r="AA62" s="42"/>
    </row>
    <row r="63" spans="1:27" x14ac:dyDescent="0.2">
      <c r="A63" s="11" t="s">
        <v>24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9"/>
      <c r="Z63" s="5"/>
      <c r="AA63" s="5"/>
    </row>
    <row r="64" spans="1:27" x14ac:dyDescent="0.2">
      <c r="A64" s="39" t="s">
        <v>25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9" x14ac:dyDescent="0.2">
      <c r="A65" s="39" t="s">
        <v>26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/>
      <c r="U65" s="19"/>
      <c r="V65" s="42"/>
      <c r="W65" s="42"/>
      <c r="X65" s="42"/>
      <c r="Y65" s="42"/>
      <c r="Z65" s="42"/>
      <c r="AA65" s="42"/>
    </row>
    <row r="66" spans="1:29" ht="25.5" x14ac:dyDescent="0.2">
      <c r="A66" s="22" t="s">
        <v>27</v>
      </c>
      <c r="B66" s="42"/>
      <c r="C66" s="42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34">
        <v>10000000</v>
      </c>
      <c r="AA66" s="20"/>
    </row>
    <row r="67" spans="1:29" x14ac:dyDescent="0.2">
      <c r="A67" s="35" t="s">
        <v>50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1"/>
      <c r="M67" s="42"/>
      <c r="N67" s="42"/>
      <c r="O67" s="42"/>
      <c r="P67" s="42"/>
      <c r="Q67" s="42"/>
      <c r="R67" s="41"/>
      <c r="S67" s="42"/>
      <c r="T67" s="42"/>
      <c r="U67" s="42"/>
      <c r="V67" s="42"/>
      <c r="W67" s="42"/>
      <c r="X67" s="42"/>
      <c r="Y67" s="42"/>
      <c r="Z67" s="42"/>
      <c r="AA67" s="42"/>
    </row>
    <row r="68" spans="1:29" x14ac:dyDescent="0.2">
      <c r="A68" s="35" t="s">
        <v>41</v>
      </c>
      <c r="B68" s="42"/>
      <c r="C68" s="41"/>
      <c r="D68" s="42"/>
      <c r="E68" s="42"/>
      <c r="F68" s="42"/>
      <c r="G68" s="42"/>
      <c r="H68" s="41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1"/>
      <c r="U68" s="42"/>
      <c r="V68" s="42"/>
      <c r="W68" s="42"/>
      <c r="X68" s="42"/>
      <c r="Y68" s="42"/>
      <c r="Z68" s="41">
        <v>337500</v>
      </c>
      <c r="AA68" s="34"/>
    </row>
    <row r="69" spans="1:29" x14ac:dyDescent="0.2">
      <c r="A69" s="11" t="s">
        <v>38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57</v>
      </c>
      <c r="B70" s="42"/>
      <c r="C70" s="42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2"/>
      <c r="R70" s="41"/>
      <c r="S70" s="42"/>
      <c r="T70" s="42"/>
      <c r="U70" s="42"/>
      <c r="V70" s="42"/>
      <c r="W70" s="42"/>
      <c r="X70" s="42"/>
      <c r="Y70" s="42"/>
      <c r="Z70" s="41">
        <v>150000</v>
      </c>
      <c r="AA70" s="34"/>
    </row>
    <row r="71" spans="1:29" x14ac:dyDescent="0.2">
      <c r="A71" s="35" t="s">
        <v>39</v>
      </c>
      <c r="B71" s="42"/>
      <c r="C71" s="42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1"/>
      <c r="Q71" s="42"/>
      <c r="R71" s="41"/>
      <c r="S71" s="42"/>
      <c r="T71" s="42"/>
      <c r="U71" s="42"/>
      <c r="V71" s="42"/>
      <c r="W71" s="42"/>
      <c r="X71" s="42"/>
      <c r="Y71" s="42"/>
      <c r="Z71" s="41">
        <v>500000</v>
      </c>
      <c r="AA71" s="34"/>
    </row>
    <row r="72" spans="1:29" x14ac:dyDescent="0.2">
      <c r="A72" s="35" t="s">
        <v>58</v>
      </c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1"/>
      <c r="AA72" s="34"/>
    </row>
    <row r="73" spans="1:29" x14ac:dyDescent="0.2">
      <c r="A73" s="35" t="s">
        <v>40</v>
      </c>
      <c r="B73" s="42"/>
      <c r="C73" s="42"/>
      <c r="D73" s="42"/>
      <c r="E73" s="42"/>
      <c r="F73" s="41"/>
      <c r="G73" s="41"/>
      <c r="H73" s="41"/>
      <c r="I73" s="42"/>
      <c r="J73" s="42"/>
      <c r="K73" s="42"/>
      <c r="L73" s="41"/>
      <c r="M73" s="42"/>
      <c r="N73" s="42"/>
      <c r="O73" s="42"/>
      <c r="P73" s="41"/>
      <c r="Q73" s="42"/>
      <c r="R73" s="42"/>
      <c r="S73" s="42"/>
      <c r="T73" s="41"/>
      <c r="U73" s="42"/>
      <c r="V73" s="42"/>
      <c r="W73" s="42"/>
      <c r="X73" s="42"/>
      <c r="Y73" s="42"/>
      <c r="Z73" s="41">
        <v>200000</v>
      </c>
      <c r="AA73" s="42"/>
      <c r="AB73" s="20" t="s">
        <v>60</v>
      </c>
      <c r="AC73" s="20" t="s">
        <v>59</v>
      </c>
    </row>
    <row r="74" spans="1:29" x14ac:dyDescent="0.2">
      <c r="A74" s="1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9" x14ac:dyDescent="0.2">
      <c r="A75" s="35" t="s">
        <v>83</v>
      </c>
      <c r="B75" s="41"/>
      <c r="C75" s="41"/>
      <c r="D75" s="41"/>
      <c r="E75" s="41"/>
      <c r="F75" s="41"/>
      <c r="G75" s="41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/>
      <c r="U75" s="42"/>
      <c r="V75" s="41"/>
      <c r="W75" s="42"/>
      <c r="X75" s="41"/>
      <c r="Y75" s="42"/>
      <c r="Z75" s="41">
        <v>5599000</v>
      </c>
      <c r="AA75" s="31"/>
    </row>
    <row r="76" spans="1:29" x14ac:dyDescent="0.2">
      <c r="A76" s="35" t="s">
        <v>84</v>
      </c>
      <c r="B76" s="41"/>
      <c r="C76" s="41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2"/>
      <c r="Z76" s="41">
        <v>1187667</v>
      </c>
      <c r="AA76" s="31"/>
    </row>
    <row r="77" spans="1:29" ht="13.5" thickBot="1" x14ac:dyDescent="0.25">
      <c r="A77" s="24" t="s">
        <v>22</v>
      </c>
      <c r="B77" s="37">
        <f>SUM(B6:B76)</f>
        <v>1150000</v>
      </c>
      <c r="C77" s="37">
        <f t="shared" ref="C77:Y77" si="0">SUM(C6:C76)</f>
        <v>1120000</v>
      </c>
      <c r="D77" s="37">
        <f t="shared" si="0"/>
        <v>580000</v>
      </c>
      <c r="E77" s="37">
        <f t="shared" si="0"/>
        <v>579000</v>
      </c>
      <c r="F77" s="37">
        <f t="shared" si="0"/>
        <v>1040000</v>
      </c>
      <c r="G77" s="37">
        <f t="shared" si="0"/>
        <v>1048000</v>
      </c>
      <c r="H77" s="37">
        <f t="shared" si="0"/>
        <v>2500000</v>
      </c>
      <c r="I77" s="37">
        <f t="shared" si="0"/>
        <v>2326000</v>
      </c>
      <c r="J77" s="37">
        <f t="shared" si="0"/>
        <v>470000</v>
      </c>
      <c r="K77" s="37">
        <f t="shared" si="0"/>
        <v>464000</v>
      </c>
      <c r="L77" s="37">
        <f t="shared" si="0"/>
        <v>200000</v>
      </c>
      <c r="M77" s="37">
        <f t="shared" si="0"/>
        <v>200000</v>
      </c>
      <c r="N77" s="37">
        <f t="shared" si="0"/>
        <v>1150000</v>
      </c>
      <c r="O77" s="37">
        <f t="shared" si="0"/>
        <v>1229000</v>
      </c>
      <c r="P77" s="37">
        <f t="shared" si="0"/>
        <v>1400000</v>
      </c>
      <c r="Q77" s="37">
        <f t="shared" si="0"/>
        <v>1308000</v>
      </c>
      <c r="R77" s="37">
        <f t="shared" si="0"/>
        <v>450000</v>
      </c>
      <c r="S77" s="37">
        <f t="shared" si="0"/>
        <v>438000</v>
      </c>
      <c r="T77" s="37">
        <f t="shared" si="0"/>
        <v>0</v>
      </c>
      <c r="U77" s="37">
        <f t="shared" si="0"/>
        <v>0</v>
      </c>
      <c r="V77" s="37">
        <f t="shared" si="0"/>
        <v>0</v>
      </c>
      <c r="W77" s="37">
        <f t="shared" si="0"/>
        <v>0</v>
      </c>
      <c r="X77" s="37">
        <f t="shared" si="0"/>
        <v>0</v>
      </c>
      <c r="Y77" s="37">
        <f t="shared" si="0"/>
        <v>0</v>
      </c>
      <c r="Z77" s="37">
        <f t="shared" ref="Z77" si="1">SUM(Z17:Z76)</f>
        <v>18141169</v>
      </c>
      <c r="AA77" s="34"/>
      <c r="AB77" s="36">
        <f>SUM(X77+V77+T77+R77+P77+N77+L77+J77+H77+F77+D77+B77)</f>
        <v>8940000</v>
      </c>
      <c r="AC77" s="36">
        <f>SUM(Y77+W77+U77+S77+Q77+O77+M77+K77+I77+G77+E77+C77)</f>
        <v>8712000</v>
      </c>
    </row>
    <row r="78" spans="1:29" ht="13.5" thickBot="1" x14ac:dyDescent="0.25">
      <c r="A78" s="24" t="s">
        <v>21</v>
      </c>
      <c r="B78" s="165">
        <f>(C77*100)/B77</f>
        <v>97.391304347826093</v>
      </c>
      <c r="C78" s="166"/>
      <c r="D78" s="165">
        <f t="shared" ref="D78" si="2">(E77*100)/D77</f>
        <v>99.827586206896555</v>
      </c>
      <c r="E78" s="166"/>
      <c r="F78" s="165">
        <f t="shared" ref="F78" si="3">(G77*100)/F77</f>
        <v>100.76923076923077</v>
      </c>
      <c r="G78" s="166"/>
      <c r="H78" s="165">
        <f t="shared" ref="H78" si="4">(I77*100)/H77</f>
        <v>93.04</v>
      </c>
      <c r="I78" s="166"/>
      <c r="J78" s="165">
        <f t="shared" ref="J78" si="5">(K77*100)/J77</f>
        <v>98.723404255319153</v>
      </c>
      <c r="K78" s="166"/>
      <c r="L78" s="165">
        <f t="shared" ref="L78" si="6">(M77*100)/L77</f>
        <v>100</v>
      </c>
      <c r="M78" s="166"/>
      <c r="N78" s="165">
        <f t="shared" ref="N78" si="7">(O77*100)/N77</f>
        <v>106.8695652173913</v>
      </c>
      <c r="O78" s="166"/>
      <c r="P78" s="165">
        <f t="shared" ref="P78" si="8">(Q77*100)/P77</f>
        <v>93.428571428571431</v>
      </c>
      <c r="Q78" s="166"/>
      <c r="R78" s="165">
        <f t="shared" ref="R78" si="9">(S77*100)/R77</f>
        <v>97.333333333333329</v>
      </c>
      <c r="S78" s="166"/>
      <c r="T78" s="165" t="e">
        <f t="shared" ref="T78" si="10">(U77*100)/T77</f>
        <v>#DIV/0!</v>
      </c>
      <c r="U78" s="166"/>
      <c r="V78" s="165" t="e">
        <f t="shared" ref="V78" si="11">(W77*100)/V77</f>
        <v>#DIV/0!</v>
      </c>
      <c r="W78" s="166"/>
      <c r="X78" s="165" t="e">
        <f t="shared" ref="X78" si="12">(Y77*100)/X77</f>
        <v>#DIV/0!</v>
      </c>
      <c r="Y78" s="166"/>
      <c r="Z78" s="165">
        <f t="shared" ref="Z78" si="13">(AA77*100)/Z77</f>
        <v>0</v>
      </c>
      <c r="AA78" s="166"/>
      <c r="AB78" s="165">
        <f t="shared" ref="AB78" si="14">(AC77*100)/AB77</f>
        <v>97.449664429530202</v>
      </c>
      <c r="AC78" s="166"/>
    </row>
    <row r="79" spans="1:29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1" spans="1:13" x14ac:dyDescent="0.2">
      <c r="A81" s="18"/>
      <c r="L81" s="18"/>
      <c r="M81" s="18"/>
    </row>
    <row r="82" spans="1:13" x14ac:dyDescent="0.2">
      <c r="A82" s="18"/>
      <c r="B82" s="18"/>
      <c r="C82" s="18"/>
    </row>
    <row r="83" spans="1:13" x14ac:dyDescent="0.2">
      <c r="A83" s="18"/>
      <c r="B83" s="18"/>
      <c r="C83" s="18"/>
    </row>
  </sheetData>
  <mergeCells count="32"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AB78:AC78"/>
    <mergeCell ref="X4:Y4"/>
    <mergeCell ref="Z4:AA4"/>
    <mergeCell ref="B78:C78"/>
    <mergeCell ref="D78:E78"/>
    <mergeCell ref="F78:G78"/>
    <mergeCell ref="H78:I78"/>
    <mergeCell ref="J78:K78"/>
    <mergeCell ref="L78:M78"/>
    <mergeCell ref="N78:O78"/>
    <mergeCell ref="P78:Q78"/>
    <mergeCell ref="L4:M4"/>
    <mergeCell ref="N4:O4"/>
    <mergeCell ref="P4:Q4"/>
    <mergeCell ref="R4:S4"/>
    <mergeCell ref="T4:U4"/>
    <mergeCell ref="R78:S78"/>
    <mergeCell ref="T78:U78"/>
    <mergeCell ref="V78:W78"/>
    <mergeCell ref="X78:Y78"/>
    <mergeCell ref="Z78:AA7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83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5" width="14.7109375" customWidth="1"/>
    <col min="26" max="27" width="14.7109375" hidden="1" customWidth="1"/>
    <col min="28" max="28" width="13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/>
      <c r="C12" s="42"/>
      <c r="D12" s="34">
        <v>450000</v>
      </c>
      <c r="E12" s="42">
        <v>453000</v>
      </c>
      <c r="F12" s="34"/>
      <c r="G12" s="34"/>
      <c r="H12" s="34"/>
      <c r="I12" s="42"/>
      <c r="J12" s="34"/>
      <c r="K12" s="42"/>
      <c r="L12" s="34">
        <v>300000</v>
      </c>
      <c r="M12" s="42">
        <v>317000</v>
      </c>
      <c r="N12" s="34">
        <v>550000</v>
      </c>
      <c r="O12" s="42">
        <v>522000</v>
      </c>
      <c r="P12" s="34"/>
      <c r="Q12" s="42"/>
      <c r="R12" s="34"/>
      <c r="S12" s="42"/>
      <c r="T12" s="34"/>
      <c r="U12" s="42"/>
      <c r="V12" s="34">
        <v>550000</v>
      </c>
      <c r="W12" s="42">
        <v>544000</v>
      </c>
      <c r="X12" s="34"/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x14ac:dyDescent="0.2">
      <c r="A20" s="40" t="s">
        <v>44</v>
      </c>
      <c r="B20" s="41"/>
      <c r="C20" s="41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/>
      <c r="C27" s="42"/>
      <c r="D27" s="41"/>
      <c r="E27" s="42"/>
      <c r="F27" s="42"/>
      <c r="G27" s="42"/>
      <c r="H27" s="41"/>
      <c r="I27" s="42"/>
      <c r="J27" s="42"/>
      <c r="K27" s="42"/>
      <c r="L27" s="41"/>
      <c r="M27" s="42"/>
      <c r="N27" s="42"/>
      <c r="O27" s="42"/>
      <c r="P27" s="41"/>
      <c r="Q27" s="42"/>
      <c r="R27" s="42"/>
      <c r="S27" s="42"/>
      <c r="T27" s="41"/>
      <c r="U27" s="42"/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/>
      <c r="C28" s="42"/>
      <c r="D28" s="42"/>
      <c r="E28" s="42"/>
      <c r="F28" s="42"/>
      <c r="G28" s="42"/>
      <c r="H28" s="41"/>
      <c r="I28" s="42"/>
      <c r="J28" s="42"/>
      <c r="K28" s="42"/>
      <c r="L28" s="42"/>
      <c r="M28" s="42"/>
      <c r="N28" s="41"/>
      <c r="O28" s="42"/>
      <c r="P28" s="41"/>
      <c r="Q28" s="42"/>
      <c r="R28" s="42"/>
      <c r="S28" s="42"/>
      <c r="T28" s="42"/>
      <c r="U28" s="42"/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/>
      <c r="E31" s="42"/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1"/>
      <c r="S31" s="42"/>
      <c r="T31" s="41"/>
      <c r="U31" s="42"/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/>
      <c r="C34" s="42"/>
      <c r="D34" s="42"/>
      <c r="E34" s="42"/>
      <c r="F34" s="42"/>
      <c r="G34" s="42"/>
      <c r="H34" s="42"/>
      <c r="I34" s="42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1"/>
      <c r="M37" s="42"/>
      <c r="N37" s="42"/>
      <c r="O37" s="42"/>
      <c r="P37" s="42"/>
      <c r="Q37" s="42"/>
      <c r="R37" s="41"/>
      <c r="S37" s="42"/>
      <c r="T37" s="42"/>
      <c r="U37" s="42"/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1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1"/>
      <c r="H40" s="42"/>
      <c r="I40" s="42"/>
      <c r="J40" s="42"/>
      <c r="K40" s="42"/>
      <c r="L40" s="41"/>
      <c r="M40" s="42"/>
      <c r="N40" s="42"/>
      <c r="O40" s="42"/>
      <c r="P40" s="41"/>
      <c r="Q40" s="42"/>
      <c r="R40" s="42"/>
      <c r="S40" s="42"/>
      <c r="T40" s="41"/>
      <c r="U40" s="42"/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/>
      <c r="E41" s="42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/>
      <c r="C46" s="42"/>
      <c r="D46" s="32"/>
      <c r="E46" s="42"/>
      <c r="F46" s="32"/>
      <c r="G46" s="41"/>
      <c r="H46" s="32"/>
      <c r="I46" s="42"/>
      <c r="J46" s="32"/>
      <c r="K46" s="42"/>
      <c r="L46" s="32"/>
      <c r="M46" s="42"/>
      <c r="N46" s="32"/>
      <c r="O46" s="42"/>
      <c r="P46" s="32"/>
      <c r="Q46" s="42"/>
      <c r="R46" s="32"/>
      <c r="S46" s="42"/>
      <c r="T46" s="32"/>
      <c r="U46" s="42"/>
      <c r="V46" s="32"/>
      <c r="W46" s="42"/>
      <c r="X46" s="32"/>
      <c r="Y46" s="42"/>
      <c r="Z46" s="42"/>
      <c r="AA46" s="42"/>
    </row>
    <row r="47" spans="1:27" x14ac:dyDescent="0.2">
      <c r="A47" s="44" t="s">
        <v>89</v>
      </c>
      <c r="B47" s="32"/>
      <c r="C47" s="42"/>
      <c r="D47" s="32"/>
      <c r="E47" s="42"/>
      <c r="F47" s="32"/>
      <c r="G47" s="41"/>
      <c r="H47" s="32"/>
      <c r="I47" s="42"/>
      <c r="J47" s="32"/>
      <c r="K47" s="42"/>
      <c r="L47" s="32"/>
      <c r="M47" s="42"/>
      <c r="N47" s="32"/>
      <c r="O47" s="42"/>
      <c r="P47" s="32"/>
      <c r="Q47" s="42"/>
      <c r="R47" s="32"/>
      <c r="S47" s="42"/>
      <c r="T47" s="32"/>
      <c r="U47" s="42"/>
      <c r="V47" s="32"/>
      <c r="W47" s="31"/>
      <c r="X47" s="46"/>
      <c r="Y47" s="31"/>
      <c r="Z47" s="42"/>
      <c r="AA47" s="42"/>
    </row>
    <row r="48" spans="1:27" x14ac:dyDescent="0.2">
      <c r="A48" s="28" t="s">
        <v>77</v>
      </c>
      <c r="B48" s="4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42"/>
      <c r="P48" s="42"/>
      <c r="Q48" s="42"/>
      <c r="R48" s="42"/>
      <c r="S48" s="42"/>
      <c r="T48" s="42"/>
      <c r="U48" s="42"/>
      <c r="V48" s="32"/>
      <c r="W48" s="31"/>
      <c r="X48" s="31"/>
      <c r="Y48" s="31"/>
      <c r="Z48" s="42"/>
      <c r="AA48" s="42"/>
    </row>
    <row r="49" spans="1:27" x14ac:dyDescent="0.2">
      <c r="A49" s="39" t="s">
        <v>69</v>
      </c>
      <c r="B49" s="42">
        <v>600000</v>
      </c>
      <c r="C49" s="41">
        <v>580000</v>
      </c>
      <c r="D49" s="42">
        <v>100000</v>
      </c>
      <c r="E49" s="42">
        <v>105000</v>
      </c>
      <c r="F49" s="42"/>
      <c r="G49" s="42"/>
      <c r="H49" s="42">
        <v>250000</v>
      </c>
      <c r="I49" s="42">
        <v>250000</v>
      </c>
      <c r="J49" s="42"/>
      <c r="K49" s="42"/>
      <c r="L49" s="42"/>
      <c r="M49" s="42"/>
      <c r="N49" s="42"/>
      <c r="O49" s="42"/>
      <c r="P49" s="34">
        <v>40000</v>
      </c>
      <c r="Q49" s="42">
        <v>40000</v>
      </c>
      <c r="R49" s="42"/>
      <c r="S49" s="42"/>
      <c r="T49" s="42"/>
      <c r="U49" s="42"/>
      <c r="V49" s="42"/>
      <c r="W49" s="42"/>
      <c r="X49" s="42"/>
      <c r="Y49" s="42"/>
      <c r="Z49" s="34">
        <v>25520</v>
      </c>
      <c r="AA49" s="20"/>
    </row>
    <row r="50" spans="1:27" x14ac:dyDescent="0.2">
      <c r="A50" s="39" t="s">
        <v>78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34">
        <v>55448</v>
      </c>
      <c r="AA50" s="20"/>
    </row>
    <row r="51" spans="1:27" x14ac:dyDescent="0.2">
      <c r="A51" s="39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s="14" customFormat="1" x14ac:dyDescent="0.2">
      <c r="A52" s="11" t="s">
        <v>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9"/>
      <c r="Z52" s="12"/>
      <c r="AA52" s="8"/>
    </row>
    <row r="53" spans="1:27" s="14" customFormat="1" x14ac:dyDescent="0.2">
      <c r="A53" s="39" t="s">
        <v>19</v>
      </c>
      <c r="B53" s="42"/>
      <c r="C53" s="42"/>
      <c r="D53" s="42"/>
      <c r="E53" s="42"/>
      <c r="F53" s="42"/>
      <c r="G53" s="42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">
      <c r="A54" s="11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9"/>
      <c r="Z54" s="5"/>
      <c r="AA54" s="8"/>
    </row>
    <row r="55" spans="1:27" x14ac:dyDescent="0.2">
      <c r="A55" s="39" t="s">
        <v>80</v>
      </c>
      <c r="B55" s="42"/>
      <c r="C55" s="41"/>
      <c r="D55" s="42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">
      <c r="A56" s="39" t="s">
        <v>49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3"/>
      <c r="W56" s="42"/>
      <c r="X56" s="31"/>
      <c r="Y56" s="31"/>
      <c r="Z56" s="42"/>
      <c r="AA56" s="42"/>
    </row>
    <row r="57" spans="1:27" x14ac:dyDescent="0.2">
      <c r="A57" s="39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1"/>
      <c r="X57" s="41"/>
      <c r="Y57" s="31"/>
      <c r="Z57" s="42"/>
      <c r="AA57" s="42"/>
    </row>
    <row r="58" spans="1:27" x14ac:dyDescent="0.2">
      <c r="A58" s="39" t="s">
        <v>86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3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">
      <c r="A59" s="39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1"/>
      <c r="X59" s="31"/>
      <c r="Y59" s="31"/>
      <c r="Z59" s="42"/>
      <c r="AA59" s="42"/>
    </row>
    <row r="60" spans="1:27" x14ac:dyDescent="0.2">
      <c r="A60" s="22" t="s">
        <v>82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3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31"/>
      <c r="X60" s="31"/>
      <c r="Y60" s="31"/>
      <c r="Z60" s="42"/>
      <c r="AA60" s="42"/>
    </row>
    <row r="61" spans="1:27" x14ac:dyDescent="0.2">
      <c r="A61" s="10" t="s">
        <v>91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3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1"/>
      <c r="X61" s="31"/>
      <c r="Y61" s="31"/>
      <c r="Z61" s="42"/>
      <c r="AA61" s="42"/>
    </row>
    <row r="62" spans="1:27" x14ac:dyDescent="0.2">
      <c r="A62" s="50" t="s">
        <v>92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3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1"/>
      <c r="X62" s="31"/>
      <c r="Y62" s="31"/>
      <c r="Z62" s="42"/>
      <c r="AA62" s="42"/>
    </row>
    <row r="63" spans="1:27" x14ac:dyDescent="0.2">
      <c r="A63" s="11" t="s">
        <v>24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9"/>
      <c r="Z63" s="5"/>
      <c r="AA63" s="5"/>
    </row>
    <row r="64" spans="1:27" x14ac:dyDescent="0.2">
      <c r="A64" s="39" t="s">
        <v>25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9" x14ac:dyDescent="0.2">
      <c r="A65" s="39" t="s">
        <v>26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/>
      <c r="U65" s="19"/>
      <c r="V65" s="42"/>
      <c r="W65" s="42"/>
      <c r="X65" s="42"/>
      <c r="Y65" s="42"/>
      <c r="Z65" s="42"/>
      <c r="AA65" s="42"/>
    </row>
    <row r="66" spans="1:29" ht="25.5" x14ac:dyDescent="0.2">
      <c r="A66" s="22" t="s">
        <v>27</v>
      </c>
      <c r="B66" s="42"/>
      <c r="C66" s="42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34">
        <v>10000000</v>
      </c>
      <c r="AA66" s="20"/>
    </row>
    <row r="67" spans="1:29" x14ac:dyDescent="0.2">
      <c r="A67" s="35" t="s">
        <v>50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1"/>
      <c r="M67" s="42"/>
      <c r="N67" s="42"/>
      <c r="O67" s="42"/>
      <c r="P67" s="42"/>
      <c r="Q67" s="42"/>
      <c r="R67" s="41"/>
      <c r="S67" s="42"/>
      <c r="T67" s="42"/>
      <c r="U67" s="42"/>
      <c r="V67" s="42"/>
      <c r="W67" s="42"/>
      <c r="X67" s="42"/>
      <c r="Y67" s="42"/>
      <c r="Z67" s="42"/>
      <c r="AA67" s="42"/>
    </row>
    <row r="68" spans="1:29" x14ac:dyDescent="0.2">
      <c r="A68" s="35" t="s">
        <v>41</v>
      </c>
      <c r="B68" s="42"/>
      <c r="C68" s="41"/>
      <c r="D68" s="42"/>
      <c r="E68" s="42"/>
      <c r="F68" s="42"/>
      <c r="G68" s="42"/>
      <c r="H68" s="41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1"/>
      <c r="U68" s="42"/>
      <c r="V68" s="42"/>
      <c r="W68" s="42"/>
      <c r="X68" s="42"/>
      <c r="Y68" s="42"/>
      <c r="Z68" s="41">
        <v>337500</v>
      </c>
      <c r="AA68" s="34"/>
    </row>
    <row r="69" spans="1:29" x14ac:dyDescent="0.2">
      <c r="A69" s="11" t="s">
        <v>38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57</v>
      </c>
      <c r="B70" s="42"/>
      <c r="C70" s="42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2"/>
      <c r="R70" s="41"/>
      <c r="S70" s="42"/>
      <c r="T70" s="42"/>
      <c r="U70" s="42"/>
      <c r="V70" s="42"/>
      <c r="W70" s="42"/>
      <c r="X70" s="42"/>
      <c r="Y70" s="42"/>
      <c r="Z70" s="41">
        <v>150000</v>
      </c>
      <c r="AA70" s="34"/>
    </row>
    <row r="71" spans="1:29" x14ac:dyDescent="0.2">
      <c r="A71" s="35" t="s">
        <v>39</v>
      </c>
      <c r="B71" s="42"/>
      <c r="C71" s="42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1"/>
      <c r="Q71" s="42"/>
      <c r="R71" s="41"/>
      <c r="S71" s="42"/>
      <c r="T71" s="42"/>
      <c r="U71" s="42"/>
      <c r="V71" s="42"/>
      <c r="W71" s="42"/>
      <c r="X71" s="42"/>
      <c r="Y71" s="42"/>
      <c r="Z71" s="41">
        <v>500000</v>
      </c>
      <c r="AA71" s="34"/>
    </row>
    <row r="72" spans="1:29" x14ac:dyDescent="0.2">
      <c r="A72" s="35" t="s">
        <v>58</v>
      </c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1"/>
      <c r="AA72" s="34"/>
    </row>
    <row r="73" spans="1:29" x14ac:dyDescent="0.2">
      <c r="A73" s="35" t="s">
        <v>40</v>
      </c>
      <c r="B73" s="42"/>
      <c r="C73" s="42"/>
      <c r="D73" s="42"/>
      <c r="E73" s="42"/>
      <c r="F73" s="41"/>
      <c r="G73" s="41"/>
      <c r="H73" s="41"/>
      <c r="I73" s="42"/>
      <c r="J73" s="42"/>
      <c r="K73" s="42"/>
      <c r="L73" s="41"/>
      <c r="M73" s="42"/>
      <c r="N73" s="42"/>
      <c r="O73" s="42"/>
      <c r="P73" s="41"/>
      <c r="Q73" s="42"/>
      <c r="R73" s="42"/>
      <c r="S73" s="42"/>
      <c r="T73" s="41"/>
      <c r="U73" s="42"/>
      <c r="V73" s="42"/>
      <c r="W73" s="42"/>
      <c r="X73" s="42"/>
      <c r="Y73" s="42"/>
      <c r="Z73" s="41">
        <v>200000</v>
      </c>
      <c r="AA73" s="42"/>
      <c r="AB73" s="20" t="s">
        <v>60</v>
      </c>
      <c r="AC73" s="20" t="s">
        <v>59</v>
      </c>
    </row>
    <row r="74" spans="1:29" x14ac:dyDescent="0.2">
      <c r="A74" s="1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9" x14ac:dyDescent="0.2">
      <c r="A75" s="35" t="s">
        <v>83</v>
      </c>
      <c r="B75" s="41"/>
      <c r="C75" s="41"/>
      <c r="D75" s="41"/>
      <c r="E75" s="41"/>
      <c r="F75" s="41"/>
      <c r="G75" s="41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/>
      <c r="U75" s="42"/>
      <c r="V75" s="41"/>
      <c r="W75" s="42"/>
      <c r="X75" s="41"/>
      <c r="Y75" s="42"/>
      <c r="Z75" s="41">
        <v>5599000</v>
      </c>
      <c r="AA75" s="31"/>
    </row>
    <row r="76" spans="1:29" x14ac:dyDescent="0.2">
      <c r="A76" s="35" t="s">
        <v>84</v>
      </c>
      <c r="B76" s="41"/>
      <c r="C76" s="41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2"/>
      <c r="Z76" s="41">
        <v>1187667</v>
      </c>
      <c r="AA76" s="31"/>
    </row>
    <row r="77" spans="1:29" ht="13.5" thickBot="1" x14ac:dyDescent="0.25">
      <c r="A77" s="24" t="s">
        <v>22</v>
      </c>
      <c r="B77" s="37">
        <f>SUM(B6:B76)</f>
        <v>600000</v>
      </c>
      <c r="C77" s="37">
        <f t="shared" ref="C77:Y77" si="0">SUM(C6:C76)</f>
        <v>580000</v>
      </c>
      <c r="D77" s="37">
        <f>SUM(D6:D76)</f>
        <v>550000</v>
      </c>
      <c r="E77" s="37">
        <f t="shared" si="0"/>
        <v>558000</v>
      </c>
      <c r="F77" s="37">
        <f t="shared" si="0"/>
        <v>0</v>
      </c>
      <c r="G77" s="37">
        <f t="shared" si="0"/>
        <v>0</v>
      </c>
      <c r="H77" s="37">
        <f t="shared" si="0"/>
        <v>250000</v>
      </c>
      <c r="I77" s="37">
        <f t="shared" si="0"/>
        <v>250000</v>
      </c>
      <c r="J77" s="37">
        <f t="shared" si="0"/>
        <v>0</v>
      </c>
      <c r="K77" s="37">
        <f t="shared" si="0"/>
        <v>0</v>
      </c>
      <c r="L77" s="37">
        <f t="shared" si="0"/>
        <v>300000</v>
      </c>
      <c r="M77" s="37">
        <f t="shared" si="0"/>
        <v>317000</v>
      </c>
      <c r="N77" s="37">
        <f t="shared" si="0"/>
        <v>550000</v>
      </c>
      <c r="O77" s="37">
        <f t="shared" si="0"/>
        <v>522000</v>
      </c>
      <c r="P77" s="37">
        <f t="shared" si="0"/>
        <v>40000</v>
      </c>
      <c r="Q77" s="37">
        <f t="shared" si="0"/>
        <v>40000</v>
      </c>
      <c r="R77" s="37">
        <f t="shared" si="0"/>
        <v>0</v>
      </c>
      <c r="S77" s="37">
        <f t="shared" si="0"/>
        <v>0</v>
      </c>
      <c r="T77" s="37">
        <f t="shared" si="0"/>
        <v>0</v>
      </c>
      <c r="U77" s="37">
        <f t="shared" si="0"/>
        <v>0</v>
      </c>
      <c r="V77" s="37">
        <f t="shared" si="0"/>
        <v>550000</v>
      </c>
      <c r="W77" s="37">
        <f t="shared" si="0"/>
        <v>544000</v>
      </c>
      <c r="X77" s="37">
        <f t="shared" si="0"/>
        <v>0</v>
      </c>
      <c r="Y77" s="37">
        <f t="shared" si="0"/>
        <v>0</v>
      </c>
      <c r="Z77" s="37">
        <f t="shared" ref="Z77" si="1">SUM(Z17:Z76)</f>
        <v>18141169</v>
      </c>
      <c r="AA77" s="34"/>
      <c r="AB77" s="36">
        <f>SUM(X77+V77+T77+R77+P77+N77+L77+J77+H77+F77+D77+B77)</f>
        <v>2840000</v>
      </c>
      <c r="AC77" s="36">
        <f>SUM(Y77+W77+U77+S77+Q77+O77+M77+K77+I77+G77+E77+C77)</f>
        <v>2811000</v>
      </c>
    </row>
    <row r="78" spans="1:29" ht="13.5" thickBot="1" x14ac:dyDescent="0.25">
      <c r="A78" s="24" t="s">
        <v>21</v>
      </c>
      <c r="B78" s="165">
        <f>(C77*100)/B77</f>
        <v>96.666666666666671</v>
      </c>
      <c r="C78" s="166"/>
      <c r="D78" s="165">
        <f t="shared" ref="D78" si="2">(E77*100)/D77</f>
        <v>101.45454545454545</v>
      </c>
      <c r="E78" s="166"/>
      <c r="F78" s="165" t="e">
        <f t="shared" ref="F78" si="3">(G77*100)/F77</f>
        <v>#DIV/0!</v>
      </c>
      <c r="G78" s="166"/>
      <c r="H78" s="165">
        <f t="shared" ref="H78" si="4">(I77*100)/H77</f>
        <v>100</v>
      </c>
      <c r="I78" s="166"/>
      <c r="J78" s="165" t="e">
        <f t="shared" ref="J78" si="5">(K77*100)/J77</f>
        <v>#DIV/0!</v>
      </c>
      <c r="K78" s="166"/>
      <c r="L78" s="165">
        <f t="shared" ref="L78" si="6">(M77*100)/L77</f>
        <v>105.66666666666667</v>
      </c>
      <c r="M78" s="166"/>
      <c r="N78" s="165">
        <f t="shared" ref="N78" si="7">(O77*100)/N77</f>
        <v>94.909090909090907</v>
      </c>
      <c r="O78" s="166"/>
      <c r="P78" s="165">
        <f t="shared" ref="P78" si="8">(Q77*100)/P77</f>
        <v>100</v>
      </c>
      <c r="Q78" s="166"/>
      <c r="R78" s="165" t="e">
        <f t="shared" ref="R78" si="9">(S77*100)/R77</f>
        <v>#DIV/0!</v>
      </c>
      <c r="S78" s="166"/>
      <c r="T78" s="165" t="e">
        <f t="shared" ref="T78" si="10">(U77*100)/T77</f>
        <v>#DIV/0!</v>
      </c>
      <c r="U78" s="166"/>
      <c r="V78" s="165">
        <f t="shared" ref="V78" si="11">(W77*100)/V77</f>
        <v>98.909090909090907</v>
      </c>
      <c r="W78" s="166"/>
      <c r="X78" s="165" t="e">
        <f t="shared" ref="X78" si="12">(Y77*100)/X77</f>
        <v>#DIV/0!</v>
      </c>
      <c r="Y78" s="166"/>
      <c r="Z78" s="165">
        <f t="shared" ref="Z78" si="13">(AA77*100)/Z77</f>
        <v>0</v>
      </c>
      <c r="AA78" s="166"/>
      <c r="AB78" s="165">
        <f t="shared" ref="AB78" si="14">(AC77*100)/AB77</f>
        <v>98.978873239436624</v>
      </c>
      <c r="AC78" s="166"/>
    </row>
    <row r="79" spans="1:29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1" spans="1:13" x14ac:dyDescent="0.2">
      <c r="A81" s="18"/>
      <c r="L81" s="18"/>
      <c r="M81" s="18"/>
    </row>
    <row r="82" spans="1:13" x14ac:dyDescent="0.2">
      <c r="A82" s="18"/>
      <c r="B82" s="18"/>
      <c r="C82" s="18"/>
    </row>
    <row r="83" spans="1:13" x14ac:dyDescent="0.2">
      <c r="A83" s="18"/>
      <c r="B83" s="18"/>
      <c r="C83" s="18"/>
    </row>
  </sheetData>
  <mergeCells count="32"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AB78:AC78"/>
    <mergeCell ref="X4:Y4"/>
    <mergeCell ref="Z4:AA4"/>
    <mergeCell ref="B78:C78"/>
    <mergeCell ref="D78:E78"/>
    <mergeCell ref="F78:G78"/>
    <mergeCell ref="H78:I78"/>
    <mergeCell ref="J78:K78"/>
    <mergeCell ref="L78:M78"/>
    <mergeCell ref="N78:O78"/>
    <mergeCell ref="P78:Q78"/>
    <mergeCell ref="L4:M4"/>
    <mergeCell ref="N4:O4"/>
    <mergeCell ref="P4:Q4"/>
    <mergeCell ref="R4:S4"/>
    <mergeCell ref="T4:U4"/>
    <mergeCell ref="R78:S78"/>
    <mergeCell ref="T78:U78"/>
    <mergeCell ref="V78:W78"/>
    <mergeCell ref="X78:Y78"/>
    <mergeCell ref="Z78:AA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3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5" width="14.7109375" customWidth="1"/>
    <col min="26" max="27" width="14.7109375" hidden="1" customWidth="1"/>
    <col min="28" max="28" width="13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/>
      <c r="C12" s="42"/>
      <c r="D12" s="34"/>
      <c r="E12" s="42"/>
      <c r="F12" s="34"/>
      <c r="G12" s="34"/>
      <c r="H12" s="34"/>
      <c r="I12" s="42"/>
      <c r="J12" s="34">
        <v>6800000</v>
      </c>
      <c r="K12" s="42">
        <v>6967400</v>
      </c>
      <c r="L12" s="34"/>
      <c r="M12" s="42"/>
      <c r="N12" s="34"/>
      <c r="O12" s="42"/>
      <c r="P12" s="34"/>
      <c r="Q12" s="42"/>
      <c r="R12" s="34"/>
      <c r="S12" s="42"/>
      <c r="T12" s="34"/>
      <c r="U12" s="42"/>
      <c r="V12" s="34"/>
      <c r="W12" s="42"/>
      <c r="X12" s="34"/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ht="15.75" customHeight="1" x14ac:dyDescent="0.2">
      <c r="A20" s="40" t="s">
        <v>44</v>
      </c>
      <c r="B20" s="41">
        <v>150000</v>
      </c>
      <c r="C20" s="41">
        <v>150000</v>
      </c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>
        <v>1800000</v>
      </c>
      <c r="S20" s="42">
        <v>1804000</v>
      </c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>
        <v>200000</v>
      </c>
      <c r="C22" s="42">
        <v>220000</v>
      </c>
      <c r="D22" s="42"/>
      <c r="E22" s="42"/>
      <c r="F22" s="42"/>
      <c r="G22" s="42"/>
      <c r="H22" s="42">
        <v>800000</v>
      </c>
      <c r="I22" s="42">
        <v>800000</v>
      </c>
      <c r="J22" s="42"/>
      <c r="K22" s="42"/>
      <c r="L22" s="41">
        <v>450000</v>
      </c>
      <c r="M22" s="42">
        <v>472000</v>
      </c>
      <c r="N22" s="42"/>
      <c r="O22" s="42"/>
      <c r="P22" s="42">
        <v>400000</v>
      </c>
      <c r="Q22" s="42">
        <v>423000</v>
      </c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>
        <v>2500000</v>
      </c>
      <c r="C27" s="42">
        <v>2255000</v>
      </c>
      <c r="D27" s="41">
        <v>22500000</v>
      </c>
      <c r="E27" s="42">
        <f>5013000+8952000+8667000</f>
        <v>22632000</v>
      </c>
      <c r="F27" s="42">
        <v>3900000</v>
      </c>
      <c r="G27" s="42">
        <f>976000+2850000</f>
        <v>3826000</v>
      </c>
      <c r="H27" s="41">
        <v>16000000</v>
      </c>
      <c r="I27" s="42">
        <f>701000+9450000+2244000+3568000</f>
        <v>15963000</v>
      </c>
      <c r="J27" s="42"/>
      <c r="K27" s="42"/>
      <c r="L27" s="41"/>
      <c r="M27" s="42"/>
      <c r="N27" s="42"/>
      <c r="O27" s="42"/>
      <c r="P27" s="41">
        <v>10000000</v>
      </c>
      <c r="Q27" s="42">
        <f>4847000+600000+4512000</f>
        <v>9959000</v>
      </c>
      <c r="R27" s="42">
        <v>2800000</v>
      </c>
      <c r="S27" s="42">
        <f>407000+2301000</f>
        <v>2708000</v>
      </c>
      <c r="T27" s="41">
        <v>12000000</v>
      </c>
      <c r="U27" s="42">
        <f>1786000+4137000+2955000+2955000</f>
        <v>11833000</v>
      </c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>
        <v>5000000</v>
      </c>
      <c r="C28" s="42">
        <v>5088000</v>
      </c>
      <c r="D28" s="42">
        <v>12000000</v>
      </c>
      <c r="E28" s="42">
        <f>2603000+9336500</f>
        <v>11939500</v>
      </c>
      <c r="F28" s="42">
        <v>2200000</v>
      </c>
      <c r="G28" s="42">
        <v>2135000</v>
      </c>
      <c r="H28" s="41">
        <v>2800000</v>
      </c>
      <c r="I28" s="42">
        <f>147000+2630000</f>
        <v>2777000</v>
      </c>
      <c r="J28" s="42">
        <v>1800000</v>
      </c>
      <c r="K28" s="42">
        <v>1780000</v>
      </c>
      <c r="L28" s="42">
        <v>2900000</v>
      </c>
      <c r="M28" s="42">
        <f>1184000+526000+1146000</f>
        <v>2856000</v>
      </c>
      <c r="N28" s="41"/>
      <c r="O28" s="42"/>
      <c r="P28" s="41">
        <v>5800000</v>
      </c>
      <c r="Q28" s="42">
        <v>5786000</v>
      </c>
      <c r="R28" s="42">
        <v>800000</v>
      </c>
      <c r="S28" s="42">
        <v>789000</v>
      </c>
      <c r="T28" s="42">
        <v>17000000</v>
      </c>
      <c r="U28" s="42">
        <f>6049000+10914000</f>
        <v>16963000</v>
      </c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>
        <v>1000000</v>
      </c>
      <c r="S30" s="42">
        <v>960000</v>
      </c>
      <c r="T30" s="42">
        <v>3500000</v>
      </c>
      <c r="U30" s="42">
        <v>3616000</v>
      </c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>
        <v>3000000</v>
      </c>
      <c r="E31" s="42">
        <v>3120000</v>
      </c>
      <c r="F31" s="42">
        <v>550000</v>
      </c>
      <c r="G31" s="42">
        <v>560000</v>
      </c>
      <c r="H31" s="42"/>
      <c r="I31" s="42"/>
      <c r="J31" s="42"/>
      <c r="K31" s="42"/>
      <c r="L31" s="41">
        <v>600000</v>
      </c>
      <c r="M31" s="42">
        <v>587000</v>
      </c>
      <c r="N31" s="42"/>
      <c r="O31" s="42"/>
      <c r="P31" s="42"/>
      <c r="Q31" s="42"/>
      <c r="R31" s="41">
        <v>700000</v>
      </c>
      <c r="S31" s="42">
        <v>705000</v>
      </c>
      <c r="T31" s="41">
        <v>1000000</v>
      </c>
      <c r="U31" s="42">
        <v>918000</v>
      </c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>
        <v>960000</v>
      </c>
      <c r="K32" s="42">
        <v>952000</v>
      </c>
      <c r="L32" s="42"/>
      <c r="M32" s="42"/>
      <c r="N32" s="41"/>
      <c r="O32" s="42"/>
      <c r="P32" s="42">
        <v>1200000</v>
      </c>
      <c r="Q32" s="42">
        <v>1154000</v>
      </c>
      <c r="R32" s="42">
        <v>60000</v>
      </c>
      <c r="S32" s="42">
        <v>60000</v>
      </c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>
        <v>240000</v>
      </c>
      <c r="K33" s="42">
        <v>240000</v>
      </c>
      <c r="L33" s="42">
        <v>100000</v>
      </c>
      <c r="M33" s="42">
        <v>107000</v>
      </c>
      <c r="N33" s="42"/>
      <c r="O33" s="42"/>
      <c r="P33" s="42">
        <v>7000000</v>
      </c>
      <c r="Q33" s="42">
        <v>7058000</v>
      </c>
      <c r="R33" s="42">
        <v>120000</v>
      </c>
      <c r="S33" s="42">
        <v>114000</v>
      </c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>
        <v>7000000</v>
      </c>
      <c r="C34" s="42">
        <v>7119000</v>
      </c>
      <c r="D34" s="42">
        <v>4000000</v>
      </c>
      <c r="E34" s="42">
        <v>4181000</v>
      </c>
      <c r="F34" s="42">
        <v>4500000</v>
      </c>
      <c r="G34" s="42">
        <v>4355000</v>
      </c>
      <c r="H34" s="42">
        <v>3800000</v>
      </c>
      <c r="I34" s="42">
        <v>3725000</v>
      </c>
      <c r="J34" s="41">
        <v>2500000</v>
      </c>
      <c r="K34" s="42">
        <v>2504000</v>
      </c>
      <c r="L34" s="42">
        <v>2000000</v>
      </c>
      <c r="M34" s="42">
        <v>2053000</v>
      </c>
      <c r="N34" s="42">
        <v>2800000</v>
      </c>
      <c r="O34" s="42">
        <v>2776000</v>
      </c>
      <c r="P34" s="42">
        <v>3000000</v>
      </c>
      <c r="Q34" s="42">
        <v>3034000</v>
      </c>
      <c r="R34" s="42">
        <v>2500000</v>
      </c>
      <c r="S34" s="42">
        <v>2520000</v>
      </c>
      <c r="T34" s="42">
        <v>6000000</v>
      </c>
      <c r="U34" s="42">
        <v>6274000</v>
      </c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>
        <v>550000</v>
      </c>
      <c r="I37" s="42">
        <v>536000</v>
      </c>
      <c r="J37" s="42">
        <v>1250000</v>
      </c>
      <c r="K37" s="42">
        <v>1254000</v>
      </c>
      <c r="L37" s="41"/>
      <c r="M37" s="42"/>
      <c r="N37" s="42">
        <v>5500000</v>
      </c>
      <c r="O37" s="42">
        <v>5555000</v>
      </c>
      <c r="P37" s="42">
        <v>6000000</v>
      </c>
      <c r="Q37" s="42">
        <v>6000000</v>
      </c>
      <c r="R37" s="41">
        <v>1000000</v>
      </c>
      <c r="S37" s="42">
        <v>948000</v>
      </c>
      <c r="T37" s="42">
        <v>4200000</v>
      </c>
      <c r="U37" s="42">
        <v>4267000</v>
      </c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5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5"/>
      <c r="H40" s="42"/>
      <c r="I40" s="42"/>
      <c r="J40" s="42"/>
      <c r="K40" s="42"/>
      <c r="L40" s="41"/>
      <c r="M40" s="42"/>
      <c r="N40" s="42">
        <v>160000</v>
      </c>
      <c r="O40" s="42">
        <v>165000</v>
      </c>
      <c r="P40" s="41">
        <v>1100000</v>
      </c>
      <c r="Q40" s="42">
        <v>1084000</v>
      </c>
      <c r="R40" s="42"/>
      <c r="S40" s="42"/>
      <c r="T40" s="41">
        <v>650000</v>
      </c>
      <c r="U40" s="42">
        <v>627000</v>
      </c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>
        <v>1200000</v>
      </c>
      <c r="E41" s="42">
        <v>1154000</v>
      </c>
      <c r="F41" s="41"/>
      <c r="G41" s="45"/>
      <c r="H41" s="42">
        <v>230000</v>
      </c>
      <c r="I41" s="42">
        <v>232000</v>
      </c>
      <c r="J41" s="42">
        <v>150000</v>
      </c>
      <c r="K41" s="42">
        <v>145000</v>
      </c>
      <c r="L41" s="42"/>
      <c r="M41" s="42"/>
      <c r="N41" s="42">
        <v>1600000</v>
      </c>
      <c r="O41" s="42">
        <v>1580000</v>
      </c>
      <c r="P41" s="41">
        <v>370000</v>
      </c>
      <c r="Q41" s="42">
        <v>370000</v>
      </c>
      <c r="R41" s="42">
        <v>550000</v>
      </c>
      <c r="S41" s="42">
        <v>555000</v>
      </c>
      <c r="T41" s="42">
        <v>2450000</v>
      </c>
      <c r="U41" s="42">
        <v>2450000</v>
      </c>
      <c r="V41" s="42"/>
      <c r="W41" s="42"/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/>
      <c r="C46" s="42"/>
      <c r="D46" s="32"/>
      <c r="E46" s="42"/>
      <c r="F46" s="32"/>
      <c r="G46" s="41"/>
      <c r="H46" s="32"/>
      <c r="I46" s="42"/>
      <c r="J46" s="32">
        <v>200000</v>
      </c>
      <c r="K46" s="42">
        <v>230000</v>
      </c>
      <c r="L46" s="32"/>
      <c r="M46" s="42"/>
      <c r="N46" s="32"/>
      <c r="O46" s="42"/>
      <c r="P46" s="32"/>
      <c r="Q46" s="42"/>
      <c r="R46" s="32"/>
      <c r="S46" s="42"/>
      <c r="T46" s="32"/>
      <c r="U46" s="42"/>
      <c r="V46" s="32"/>
      <c r="W46" s="42"/>
      <c r="X46" s="32"/>
      <c r="Y46" s="42"/>
      <c r="Z46" s="42"/>
      <c r="AA46" s="42"/>
    </row>
    <row r="47" spans="1:27" x14ac:dyDescent="0.2">
      <c r="A47" s="44" t="s">
        <v>89</v>
      </c>
      <c r="B47" s="45">
        <v>453550</v>
      </c>
      <c r="C47" s="45">
        <v>453550</v>
      </c>
      <c r="D47" s="45">
        <v>453550</v>
      </c>
      <c r="E47" s="45">
        <v>453550</v>
      </c>
      <c r="F47" s="45">
        <v>453550</v>
      </c>
      <c r="G47" s="45">
        <v>453550</v>
      </c>
      <c r="H47" s="45">
        <v>453550</v>
      </c>
      <c r="I47" s="45">
        <v>453550</v>
      </c>
      <c r="J47" s="45">
        <v>453550</v>
      </c>
      <c r="K47" s="45">
        <v>453550</v>
      </c>
      <c r="L47" s="45">
        <v>453550</v>
      </c>
      <c r="M47" s="45">
        <v>453550</v>
      </c>
      <c r="N47" s="45">
        <v>453550</v>
      </c>
      <c r="O47" s="45">
        <v>453550</v>
      </c>
      <c r="P47" s="45">
        <v>453550</v>
      </c>
      <c r="Q47" s="45">
        <v>453550</v>
      </c>
      <c r="R47" s="45">
        <v>453550</v>
      </c>
      <c r="S47" s="45">
        <v>453550</v>
      </c>
      <c r="T47" s="45">
        <v>453550</v>
      </c>
      <c r="U47" s="45">
        <v>453550</v>
      </c>
      <c r="V47" s="45">
        <v>453550</v>
      </c>
      <c r="W47" s="45">
        <v>453550</v>
      </c>
      <c r="X47" s="45">
        <v>453550</v>
      </c>
      <c r="Y47" s="45">
        <v>453550</v>
      </c>
      <c r="Z47" s="42"/>
      <c r="AA47" s="42"/>
    </row>
    <row r="48" spans="1:27" x14ac:dyDescent="0.2">
      <c r="A48" s="28" t="s">
        <v>77</v>
      </c>
      <c r="B48" s="4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42"/>
      <c r="P48" s="42"/>
      <c r="Q48" s="42"/>
      <c r="R48" s="42"/>
      <c r="S48" s="42"/>
      <c r="T48" s="42"/>
      <c r="U48" s="42"/>
      <c r="V48" s="32"/>
      <c r="W48" s="31"/>
      <c r="X48" s="31"/>
      <c r="Y48" s="31"/>
      <c r="Z48" s="42"/>
      <c r="AA48" s="42"/>
    </row>
    <row r="49" spans="1:27" x14ac:dyDescent="0.2">
      <c r="A49" s="39" t="s">
        <v>69</v>
      </c>
      <c r="B49" s="42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4"/>
      <c r="Q49" s="42"/>
      <c r="R49" s="42"/>
      <c r="S49" s="42"/>
      <c r="T49" s="42"/>
      <c r="U49" s="42"/>
      <c r="V49" s="42"/>
      <c r="W49" s="42"/>
      <c r="X49" s="42"/>
      <c r="Y49" s="42"/>
      <c r="Z49" s="34">
        <v>25520</v>
      </c>
      <c r="AA49" s="20"/>
    </row>
    <row r="50" spans="1:27" x14ac:dyDescent="0.2">
      <c r="A50" s="39" t="s">
        <v>78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34">
        <v>55448</v>
      </c>
      <c r="AA50" s="20"/>
    </row>
    <row r="51" spans="1:27" x14ac:dyDescent="0.2">
      <c r="A51" s="39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s="14" customFormat="1" x14ac:dyDescent="0.2">
      <c r="A52" s="11" t="s">
        <v>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9"/>
      <c r="Z52" s="12"/>
      <c r="AA52" s="8"/>
    </row>
    <row r="53" spans="1:27" s="14" customFormat="1" x14ac:dyDescent="0.2">
      <c r="A53" s="39" t="s">
        <v>19</v>
      </c>
      <c r="B53" s="42"/>
      <c r="C53" s="42"/>
      <c r="D53" s="42"/>
      <c r="E53" s="42"/>
      <c r="F53" s="42"/>
      <c r="G53" s="42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">
      <c r="A54" s="11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9"/>
      <c r="Z54" s="5"/>
      <c r="AA54" s="8"/>
    </row>
    <row r="55" spans="1:27" x14ac:dyDescent="0.2">
      <c r="A55" s="39" t="s">
        <v>80</v>
      </c>
      <c r="B55" s="42"/>
      <c r="C55" s="41"/>
      <c r="D55" s="42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">
      <c r="A56" s="39" t="s">
        <v>49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3"/>
      <c r="W56" s="42"/>
      <c r="X56" s="31"/>
      <c r="Y56" s="31"/>
      <c r="Z56" s="42"/>
      <c r="AA56" s="42"/>
    </row>
    <row r="57" spans="1:27" x14ac:dyDescent="0.2">
      <c r="A57" s="39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1"/>
      <c r="X57" s="41"/>
      <c r="Y57" s="31"/>
      <c r="Z57" s="42"/>
      <c r="AA57" s="42"/>
    </row>
    <row r="58" spans="1:27" x14ac:dyDescent="0.2">
      <c r="A58" s="39" t="s">
        <v>86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3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">
      <c r="A59" s="39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1"/>
      <c r="X59" s="31"/>
      <c r="Y59" s="31"/>
      <c r="Z59" s="42"/>
      <c r="AA59" s="42"/>
    </row>
    <row r="60" spans="1:27" x14ac:dyDescent="0.2">
      <c r="A60" s="10" t="s">
        <v>91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3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31"/>
      <c r="X60" s="31"/>
      <c r="Y60" s="31"/>
      <c r="Z60" s="42"/>
      <c r="AA60" s="42"/>
    </row>
    <row r="61" spans="1:27" x14ac:dyDescent="0.2">
      <c r="A61" s="50" t="s">
        <v>92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3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1"/>
      <c r="X61" s="31"/>
      <c r="Y61" s="31"/>
      <c r="Z61" s="42"/>
      <c r="AA61" s="42"/>
    </row>
    <row r="62" spans="1:27" x14ac:dyDescent="0.2">
      <c r="A62" s="22" t="s">
        <v>82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3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1"/>
      <c r="X62" s="31"/>
      <c r="Y62" s="31"/>
      <c r="Z62" s="42"/>
      <c r="AA62" s="42"/>
    </row>
    <row r="63" spans="1:27" x14ac:dyDescent="0.2">
      <c r="A63" s="11" t="s">
        <v>24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9"/>
      <c r="Z63" s="5"/>
      <c r="AA63" s="5"/>
    </row>
    <row r="64" spans="1:27" x14ac:dyDescent="0.2">
      <c r="A64" s="39" t="s">
        <v>25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9" x14ac:dyDescent="0.2">
      <c r="A65" s="39" t="s">
        <v>26</v>
      </c>
      <c r="B65" s="42">
        <v>1300000</v>
      </c>
      <c r="C65" s="42">
        <v>1300000</v>
      </c>
      <c r="D65" s="42"/>
      <c r="E65" s="42"/>
      <c r="F65" s="42"/>
      <c r="G65" s="42"/>
      <c r="H65" s="42">
        <v>8000000</v>
      </c>
      <c r="I65" s="42">
        <v>7973000</v>
      </c>
      <c r="J65" s="42">
        <v>3000000</v>
      </c>
      <c r="K65" s="42">
        <v>2297000</v>
      </c>
      <c r="L65" s="42"/>
      <c r="M65" s="42"/>
      <c r="N65" s="42"/>
      <c r="O65" s="42"/>
      <c r="P65" s="42"/>
      <c r="Q65" s="42"/>
      <c r="R65" s="42"/>
      <c r="S65" s="42"/>
      <c r="T65" s="41"/>
      <c r="U65" s="19"/>
      <c r="V65" s="42"/>
      <c r="W65" s="42"/>
      <c r="X65" s="42"/>
      <c r="Y65" s="42"/>
      <c r="Z65" s="42"/>
      <c r="AA65" s="42"/>
    </row>
    <row r="66" spans="1:29" ht="25.5" x14ac:dyDescent="0.2">
      <c r="A66" s="22" t="s">
        <v>27</v>
      </c>
      <c r="B66" s="42"/>
      <c r="C66" s="42"/>
      <c r="D66" s="41"/>
      <c r="E66" s="41"/>
      <c r="F66" s="42">
        <v>1650000</v>
      </c>
      <c r="G66" s="42">
        <v>1650000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34">
        <v>10000000</v>
      </c>
      <c r="AA66" s="20"/>
    </row>
    <row r="67" spans="1:29" x14ac:dyDescent="0.2">
      <c r="A67" s="35" t="s">
        <v>50</v>
      </c>
      <c r="B67" s="42">
        <v>1300000</v>
      </c>
      <c r="C67" s="42">
        <v>1300000</v>
      </c>
      <c r="D67" s="42">
        <v>1300000</v>
      </c>
      <c r="E67" s="42">
        <v>1300000</v>
      </c>
      <c r="F67" s="42">
        <v>1300000</v>
      </c>
      <c r="G67" s="42">
        <v>1300000</v>
      </c>
      <c r="H67" s="42">
        <v>1300000</v>
      </c>
      <c r="I67" s="42">
        <v>1300000</v>
      </c>
      <c r="J67" s="42">
        <v>1300000</v>
      </c>
      <c r="K67" s="42">
        <v>1300000</v>
      </c>
      <c r="L67" s="42">
        <v>1300000</v>
      </c>
      <c r="M67" s="42">
        <v>1300000</v>
      </c>
      <c r="N67" s="42">
        <v>1300000</v>
      </c>
      <c r="O67" s="42">
        <v>1300000</v>
      </c>
      <c r="P67" s="42">
        <v>1300000</v>
      </c>
      <c r="Q67" s="42">
        <v>1300000</v>
      </c>
      <c r="R67" s="42">
        <v>1300000</v>
      </c>
      <c r="S67" s="42">
        <v>1300000</v>
      </c>
      <c r="T67" s="42">
        <v>1300000</v>
      </c>
      <c r="U67" s="42">
        <v>1300000</v>
      </c>
      <c r="V67" s="42">
        <v>1300000</v>
      </c>
      <c r="W67" s="42">
        <v>1300000</v>
      </c>
      <c r="X67" s="42">
        <v>1300000</v>
      </c>
      <c r="Y67" s="42">
        <v>1300000</v>
      </c>
      <c r="Z67" s="42"/>
      <c r="AA67" s="42"/>
    </row>
    <row r="68" spans="1:29" x14ac:dyDescent="0.2">
      <c r="A68" s="35" t="s">
        <v>41</v>
      </c>
      <c r="B68" s="42"/>
      <c r="C68" s="41"/>
      <c r="D68" s="42"/>
      <c r="E68" s="42"/>
      <c r="F68" s="42"/>
      <c r="G68" s="42"/>
      <c r="H68" s="41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1"/>
      <c r="U68" s="42"/>
      <c r="V68" s="42"/>
      <c r="W68" s="42"/>
      <c r="X68" s="42"/>
      <c r="Y68" s="42"/>
      <c r="Z68" s="41">
        <v>337500</v>
      </c>
      <c r="AA68" s="34"/>
    </row>
    <row r="69" spans="1:29" x14ac:dyDescent="0.2">
      <c r="A69" s="11" t="s">
        <v>38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57</v>
      </c>
      <c r="B70" s="42"/>
      <c r="C70" s="42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2"/>
      <c r="R70" s="41"/>
      <c r="S70" s="42"/>
      <c r="T70" s="42"/>
      <c r="U70" s="42"/>
      <c r="V70" s="42"/>
      <c r="W70" s="42"/>
      <c r="X70" s="42"/>
      <c r="Y70" s="42"/>
      <c r="Z70" s="41">
        <v>150000</v>
      </c>
      <c r="AA70" s="34"/>
    </row>
    <row r="71" spans="1:29" x14ac:dyDescent="0.2">
      <c r="A71" s="35" t="s">
        <v>39</v>
      </c>
      <c r="B71" s="42"/>
      <c r="C71" s="42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1"/>
      <c r="Q71" s="42"/>
      <c r="R71" s="41"/>
      <c r="S71" s="42"/>
      <c r="T71" s="42"/>
      <c r="U71" s="42"/>
      <c r="V71" s="42"/>
      <c r="W71" s="42"/>
      <c r="X71" s="42"/>
      <c r="Y71" s="42"/>
      <c r="Z71" s="41">
        <v>500000</v>
      </c>
      <c r="AA71" s="34"/>
    </row>
    <row r="72" spans="1:29" x14ac:dyDescent="0.2">
      <c r="A72" s="35" t="s">
        <v>58</v>
      </c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1"/>
      <c r="AA72" s="34"/>
    </row>
    <row r="73" spans="1:29" x14ac:dyDescent="0.2">
      <c r="A73" s="35" t="s">
        <v>40</v>
      </c>
      <c r="B73" s="42"/>
      <c r="C73" s="42"/>
      <c r="D73" s="42"/>
      <c r="E73" s="42"/>
      <c r="F73" s="41"/>
      <c r="G73" s="41"/>
      <c r="H73" s="41"/>
      <c r="I73" s="42"/>
      <c r="J73" s="42"/>
      <c r="K73" s="42"/>
      <c r="L73" s="41"/>
      <c r="M73" s="42"/>
      <c r="N73" s="42"/>
      <c r="O73" s="42"/>
      <c r="P73" s="41"/>
      <c r="Q73" s="42"/>
      <c r="R73" s="42"/>
      <c r="S73" s="42"/>
      <c r="T73" s="41"/>
      <c r="U73" s="42"/>
      <c r="V73" s="42"/>
      <c r="W73" s="42"/>
      <c r="X73" s="42"/>
      <c r="Y73" s="42"/>
      <c r="Z73" s="41">
        <v>200000</v>
      </c>
      <c r="AA73" s="42"/>
      <c r="AB73" s="20" t="s">
        <v>60</v>
      </c>
      <c r="AC73" s="20" t="s">
        <v>59</v>
      </c>
    </row>
    <row r="74" spans="1:29" x14ac:dyDescent="0.2">
      <c r="A74" s="1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9" x14ac:dyDescent="0.2">
      <c r="A75" s="35" t="s">
        <v>83</v>
      </c>
      <c r="B75" s="41">
        <v>4000000</v>
      </c>
      <c r="C75" s="45">
        <v>4000000</v>
      </c>
      <c r="D75" s="41">
        <v>4300000</v>
      </c>
      <c r="E75" s="45">
        <v>4300000</v>
      </c>
      <c r="F75" s="41">
        <v>4300000</v>
      </c>
      <c r="G75" s="45">
        <v>4300000</v>
      </c>
      <c r="H75" s="41">
        <v>4300000</v>
      </c>
      <c r="I75" s="45">
        <v>4300000</v>
      </c>
      <c r="J75" s="41">
        <v>4300000</v>
      </c>
      <c r="K75" s="45">
        <v>4300000</v>
      </c>
      <c r="L75" s="41">
        <v>4300000</v>
      </c>
      <c r="M75" s="45">
        <v>4300000</v>
      </c>
      <c r="N75" s="41">
        <v>4300000</v>
      </c>
      <c r="O75" s="45">
        <v>4300000</v>
      </c>
      <c r="P75" s="41">
        <v>5300000</v>
      </c>
      <c r="Q75" s="45">
        <v>5300000</v>
      </c>
      <c r="R75" s="41">
        <v>5300000</v>
      </c>
      <c r="S75" s="45">
        <v>5300000</v>
      </c>
      <c r="T75" s="41">
        <v>5300000</v>
      </c>
      <c r="U75" s="45">
        <v>5300000</v>
      </c>
      <c r="V75" s="41">
        <v>5300000</v>
      </c>
      <c r="W75" s="45">
        <v>5300000</v>
      </c>
      <c r="X75" s="41">
        <v>5300000</v>
      </c>
      <c r="Y75" s="45">
        <v>5300000</v>
      </c>
      <c r="Z75" s="41">
        <v>5599000</v>
      </c>
      <c r="AA75" s="31"/>
    </row>
    <row r="76" spans="1:29" x14ac:dyDescent="0.2">
      <c r="A76" s="35" t="s">
        <v>84</v>
      </c>
      <c r="B76" s="41">
        <v>18500000</v>
      </c>
      <c r="C76" s="45">
        <f>(30395467/12)+(29885000/10)+(30286313/10)+(27359000/10)+(38242000/10)+(33388000/10)</f>
        <v>18448986.883333333</v>
      </c>
      <c r="D76" s="41">
        <v>18500000</v>
      </c>
      <c r="E76" s="45">
        <f>(30395467/12)+(29885000/10)+(30286313/10)+(27359000/10)+(38242000/10)+(33388000/10)</f>
        <v>18448986.883333333</v>
      </c>
      <c r="F76" s="41">
        <v>18500000</v>
      </c>
      <c r="G76" s="45">
        <f t="shared" ref="G76" si="0">(30395467/12)+(29885000/10)+(30286313/10)+(27359000/10)+(38242000/10)+(33388000/10)</f>
        <v>18448986.883333333</v>
      </c>
      <c r="H76" s="41">
        <v>22500000</v>
      </c>
      <c r="I76" s="45">
        <f t="shared" ref="I76" si="1">(30395467/12)+(29885000/10)+(30286313/10)+(27359000/10)+(38242000/10)+(33388000/10)+4100000</f>
        <v>22548986.883333333</v>
      </c>
      <c r="J76" s="41">
        <v>22500000</v>
      </c>
      <c r="K76" s="45">
        <f t="shared" ref="K76" si="2">(30395467/12)+(29885000/10)+(30286313/10)+(27359000/10)+(38242000/10)+(33388000/10)+4100000</f>
        <v>22548986.883333333</v>
      </c>
      <c r="L76" s="41">
        <v>22500000</v>
      </c>
      <c r="M76" s="45">
        <f t="shared" ref="M76" si="3">(30395467/12)+(29885000/10)+(30286313/10)+(27359000/10)+(38242000/10)+(33388000/10)+4100000</f>
        <v>22548986.883333333</v>
      </c>
      <c r="N76" s="41">
        <v>22500000</v>
      </c>
      <c r="O76" s="45">
        <f t="shared" ref="O76" si="4">(30395467/12)+(29885000/10)+(30286313/10)+(27359000/10)+(38242000/10)+(33388000/10)+4100000</f>
        <v>22548986.883333333</v>
      </c>
      <c r="P76" s="41">
        <v>22500000</v>
      </c>
      <c r="Q76" s="45">
        <f t="shared" ref="Q76" si="5">(30395467/12)+(29885000/10)+(30286313/10)+(27359000/10)+(38242000/10)+(33388000/10)+4100000</f>
        <v>22548986.883333333</v>
      </c>
      <c r="R76" s="41">
        <v>24000000</v>
      </c>
      <c r="S76" s="45">
        <f t="shared" ref="S76" si="6">(30395467/12)+(29885000/10)+(30286313/10)+(27359000/10)+(38242000/10)+(33388000/10)+4100000+1300000</f>
        <v>23848986.883333333</v>
      </c>
      <c r="T76" s="41">
        <v>24000000</v>
      </c>
      <c r="U76" s="45">
        <f t="shared" ref="U76:Y76" si="7">(30395467/12)+(29885000/10)+(30286313/10)+(27359000/10)+(38242000/10)+(33388000/10)+4100000+1300000</f>
        <v>23848986.883333333</v>
      </c>
      <c r="V76" s="41">
        <v>24000000</v>
      </c>
      <c r="W76" s="45">
        <f t="shared" si="7"/>
        <v>23848986.883333333</v>
      </c>
      <c r="X76" s="41">
        <v>24000000</v>
      </c>
      <c r="Y76" s="45">
        <f t="shared" si="7"/>
        <v>23848986.883333333</v>
      </c>
      <c r="Z76" s="41">
        <v>1187667</v>
      </c>
      <c r="AA76" s="31"/>
    </row>
    <row r="77" spans="1:29" ht="13.5" thickBot="1" x14ac:dyDescent="0.25">
      <c r="A77" s="24" t="s">
        <v>22</v>
      </c>
      <c r="B77" s="37">
        <f t="shared" ref="B77:Y77" si="8">SUM(B6:B76)</f>
        <v>40403550</v>
      </c>
      <c r="C77" s="37">
        <f t="shared" si="8"/>
        <v>40334536.883333333</v>
      </c>
      <c r="D77" s="37">
        <f t="shared" si="8"/>
        <v>67253550</v>
      </c>
      <c r="E77" s="37">
        <f t="shared" si="8"/>
        <v>67529036.883333325</v>
      </c>
      <c r="F77" s="37">
        <f t="shared" si="8"/>
        <v>37353550</v>
      </c>
      <c r="G77" s="37">
        <f t="shared" si="8"/>
        <v>37028536.883333333</v>
      </c>
      <c r="H77" s="37">
        <f t="shared" si="8"/>
        <v>60733550</v>
      </c>
      <c r="I77" s="37">
        <f t="shared" si="8"/>
        <v>60608536.883333333</v>
      </c>
      <c r="J77" s="37">
        <f t="shared" si="8"/>
        <v>45453550</v>
      </c>
      <c r="K77" s="37">
        <f t="shared" si="8"/>
        <v>44971936.883333333</v>
      </c>
      <c r="L77" s="37">
        <f t="shared" si="8"/>
        <v>34603550</v>
      </c>
      <c r="M77" s="37">
        <f t="shared" si="8"/>
        <v>34677536.883333333</v>
      </c>
      <c r="N77" s="37">
        <f t="shared" si="8"/>
        <v>38613550</v>
      </c>
      <c r="O77" s="37">
        <f t="shared" si="8"/>
        <v>38678536.883333333</v>
      </c>
      <c r="P77" s="37">
        <f t="shared" si="8"/>
        <v>64423550</v>
      </c>
      <c r="Q77" s="37">
        <f t="shared" si="8"/>
        <v>64470536.883333333</v>
      </c>
      <c r="R77" s="37">
        <f t="shared" si="8"/>
        <v>42383550</v>
      </c>
      <c r="S77" s="37">
        <f t="shared" si="8"/>
        <v>42065536.883333333</v>
      </c>
      <c r="T77" s="37">
        <f t="shared" si="8"/>
        <v>77853550</v>
      </c>
      <c r="U77" s="37">
        <f t="shared" si="8"/>
        <v>77850536.883333325</v>
      </c>
      <c r="V77" s="37">
        <f t="shared" si="8"/>
        <v>31053550</v>
      </c>
      <c r="W77" s="37">
        <f t="shared" si="8"/>
        <v>30902536.883333333</v>
      </c>
      <c r="X77" s="37">
        <f t="shared" si="8"/>
        <v>31053550</v>
      </c>
      <c r="Y77" s="37">
        <f t="shared" si="8"/>
        <v>30902536.883333333</v>
      </c>
      <c r="Z77" s="37">
        <f>SUM(Z17:Z76)</f>
        <v>18141169</v>
      </c>
      <c r="AA77" s="34"/>
      <c r="AB77" s="36">
        <f>SUM(X77+V77+T77+R77+P77+N77+L77+J77+H77+F77+D77+B77)</f>
        <v>571182600</v>
      </c>
      <c r="AC77" s="36">
        <f>SUM(Y77+W77+U77+S77+Q77+O77+M77+K77+I77+G77+E77+C77)</f>
        <v>570020342.5999999</v>
      </c>
    </row>
    <row r="78" spans="1:29" ht="13.5" thickBot="1" x14ac:dyDescent="0.25">
      <c r="A78" s="24" t="s">
        <v>21</v>
      </c>
      <c r="B78" s="165">
        <f>(C77*100)/B77</f>
        <v>99.829190463049244</v>
      </c>
      <c r="C78" s="166"/>
      <c r="D78" s="165">
        <f t="shared" ref="D78" si="9">(E77*100)/D77</f>
        <v>100.40962429988204</v>
      </c>
      <c r="E78" s="166"/>
      <c r="F78" s="165">
        <f t="shared" ref="F78" si="10">(G77*100)/F77</f>
        <v>99.129900326296521</v>
      </c>
      <c r="G78" s="166"/>
      <c r="H78" s="165">
        <f t="shared" ref="H78" si="11">(I77*100)/H77</f>
        <v>99.79416135452864</v>
      </c>
      <c r="I78" s="166"/>
      <c r="J78" s="165">
        <f t="shared" ref="J78" si="12">(K77*100)/J77</f>
        <v>98.940427938705184</v>
      </c>
      <c r="K78" s="166"/>
      <c r="L78" s="165">
        <f t="shared" ref="L78" si="13">(M77*100)/L77</f>
        <v>100.21381298546922</v>
      </c>
      <c r="M78" s="166"/>
      <c r="N78" s="165">
        <f t="shared" ref="N78" si="14">(O77*100)/N77</f>
        <v>100.16830072172419</v>
      </c>
      <c r="O78" s="166"/>
      <c r="P78" s="165">
        <f t="shared" ref="P78" si="15">(Q77*100)/P77</f>
        <v>100.07293432810414</v>
      </c>
      <c r="Q78" s="166"/>
      <c r="R78" s="165">
        <f t="shared" ref="R78" si="16">(S77*100)/R77</f>
        <v>99.249677960749707</v>
      </c>
      <c r="S78" s="166"/>
      <c r="T78" s="165">
        <f t="shared" ref="T78" si="17">(U77*100)/T77</f>
        <v>99.996129763297006</v>
      </c>
      <c r="U78" s="166"/>
      <c r="V78" s="165">
        <f t="shared" ref="V78" si="18">(W77*100)/V77</f>
        <v>99.513700956358718</v>
      </c>
      <c r="W78" s="166"/>
      <c r="X78" s="165">
        <f t="shared" ref="X78" si="19">(Y77*100)/X77</f>
        <v>99.513700956358718</v>
      </c>
      <c r="Y78" s="166"/>
      <c r="Z78" s="165">
        <f t="shared" ref="Z78" si="20">(AA77*100)/Z77</f>
        <v>0</v>
      </c>
      <c r="AA78" s="166"/>
      <c r="AB78" s="165">
        <f t="shared" ref="AB78" si="21">(AC77*100)/AB77</f>
        <v>99.796517365900144</v>
      </c>
      <c r="AC78" s="166"/>
    </row>
    <row r="79" spans="1:29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1" spans="1:13" x14ac:dyDescent="0.2">
      <c r="A81" s="18"/>
      <c r="L81" s="18"/>
      <c r="M81" s="18"/>
    </row>
    <row r="82" spans="1:13" x14ac:dyDescent="0.2">
      <c r="A82" s="18"/>
      <c r="B82" s="18"/>
      <c r="C82" s="18"/>
    </row>
    <row r="83" spans="1:13" x14ac:dyDescent="0.2">
      <c r="A83" s="18"/>
      <c r="B83" s="18"/>
      <c r="C83" s="18"/>
    </row>
  </sheetData>
  <mergeCells count="32">
    <mergeCell ref="R78:S78"/>
    <mergeCell ref="T78:U78"/>
    <mergeCell ref="V78:W78"/>
    <mergeCell ref="X78:Y78"/>
    <mergeCell ref="Z78:AA78"/>
    <mergeCell ref="AB78:AC78"/>
    <mergeCell ref="X4:Y4"/>
    <mergeCell ref="Z4:AA4"/>
    <mergeCell ref="B78:C78"/>
    <mergeCell ref="D78:E78"/>
    <mergeCell ref="F78:G78"/>
    <mergeCell ref="H78:I78"/>
    <mergeCell ref="J78:K78"/>
    <mergeCell ref="L78:M78"/>
    <mergeCell ref="N78:O78"/>
    <mergeCell ref="P78:Q78"/>
    <mergeCell ref="L4:M4"/>
    <mergeCell ref="N4:O4"/>
    <mergeCell ref="P4:Q4"/>
    <mergeCell ref="R4:S4"/>
    <mergeCell ref="T4:U4"/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8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" width="14.7109375" hidden="1" customWidth="1"/>
    <col min="3" max="3" width="14.7109375" customWidth="1"/>
    <col min="4" max="4" width="14.7109375" hidden="1" customWidth="1"/>
    <col min="5" max="5" width="14.7109375" customWidth="1"/>
    <col min="6" max="6" width="14.7109375" hidden="1" customWidth="1"/>
    <col min="7" max="7" width="14.7109375" customWidth="1"/>
    <col min="8" max="8" width="14.7109375" hidden="1" customWidth="1"/>
    <col min="9" max="9" width="14.7109375" customWidth="1"/>
    <col min="10" max="10" width="14.7109375" hidden="1" customWidth="1"/>
    <col min="11" max="11" width="14.7109375" customWidth="1"/>
    <col min="12" max="12" width="14.7109375" hidden="1" customWidth="1"/>
    <col min="13" max="13" width="14.7109375" customWidth="1"/>
    <col min="14" max="14" width="14.7109375" hidden="1" customWidth="1"/>
    <col min="15" max="15" width="14.7109375" customWidth="1"/>
    <col min="16" max="16" width="14.7109375" hidden="1" customWidth="1"/>
    <col min="17" max="17" width="14.7109375" customWidth="1"/>
    <col min="18" max="18" width="14.7109375" hidden="1" customWidth="1"/>
    <col min="19" max="19" width="14.7109375" customWidth="1"/>
    <col min="20" max="20" width="14.7109375" hidden="1" customWidth="1"/>
    <col min="21" max="21" width="14.7109375" customWidth="1"/>
    <col min="22" max="22" width="14.7109375" hidden="1" customWidth="1"/>
    <col min="23" max="23" width="14.7109375" customWidth="1"/>
    <col min="24" max="24" width="14.7109375" hidden="1" customWidth="1"/>
    <col min="25" max="25" width="14.7109375" customWidth="1"/>
    <col min="26" max="27" width="14.7109375" hidden="1" customWidth="1"/>
    <col min="28" max="28" width="13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/>
      <c r="C12" s="42"/>
      <c r="D12" s="34"/>
      <c r="E12" s="42"/>
      <c r="F12" s="34"/>
      <c r="G12" s="34"/>
      <c r="H12" s="34"/>
      <c r="I12" s="42"/>
      <c r="J12" s="34"/>
      <c r="K12" s="42"/>
      <c r="L12" s="34"/>
      <c r="M12" s="42"/>
      <c r="N12" s="34"/>
      <c r="O12" s="42"/>
      <c r="P12" s="34"/>
      <c r="Q12" s="42"/>
      <c r="R12" s="34"/>
      <c r="S12" s="42"/>
      <c r="T12" s="34"/>
      <c r="U12" s="42"/>
      <c r="V12" s="34"/>
      <c r="W12" s="42"/>
      <c r="X12" s="34"/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x14ac:dyDescent="0.2">
      <c r="A20" s="40" t="s">
        <v>44</v>
      </c>
      <c r="B20" s="41"/>
      <c r="C20" s="41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/>
      <c r="C27" s="42"/>
      <c r="D27" s="41"/>
      <c r="E27" s="42"/>
      <c r="F27" s="42"/>
      <c r="G27" s="42"/>
      <c r="H27" s="41"/>
      <c r="I27" s="42"/>
      <c r="J27" s="42"/>
      <c r="K27" s="42"/>
      <c r="L27" s="41"/>
      <c r="M27" s="42"/>
      <c r="N27" s="42"/>
      <c r="O27" s="42"/>
      <c r="P27" s="41"/>
      <c r="Q27" s="42"/>
      <c r="R27" s="42"/>
      <c r="S27" s="42"/>
      <c r="T27" s="41"/>
      <c r="U27" s="42"/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/>
      <c r="C28" s="42"/>
      <c r="D28" s="42"/>
      <c r="E28" s="42"/>
      <c r="F28" s="42"/>
      <c r="G28" s="42"/>
      <c r="H28" s="41"/>
      <c r="I28" s="42"/>
      <c r="J28" s="42"/>
      <c r="K28" s="42"/>
      <c r="L28" s="42"/>
      <c r="M28" s="42"/>
      <c r="N28" s="41"/>
      <c r="O28" s="42"/>
      <c r="P28" s="41"/>
      <c r="Q28" s="42"/>
      <c r="R28" s="42"/>
      <c r="S28" s="42"/>
      <c r="T28" s="42"/>
      <c r="U28" s="42"/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/>
      <c r="E31" s="42"/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1"/>
      <c r="S31" s="42"/>
      <c r="T31" s="41"/>
      <c r="U31" s="42"/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/>
      <c r="C34" s="42"/>
      <c r="D34" s="42"/>
      <c r="E34" s="42"/>
      <c r="F34" s="42"/>
      <c r="G34" s="42"/>
      <c r="H34" s="42"/>
      <c r="I34" s="42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1"/>
      <c r="M37" s="42"/>
      <c r="N37" s="42"/>
      <c r="O37" s="42"/>
      <c r="P37" s="42"/>
      <c r="Q37" s="42"/>
      <c r="R37" s="41"/>
      <c r="S37" s="42"/>
      <c r="T37" s="42"/>
      <c r="U37" s="42"/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1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1"/>
      <c r="H40" s="42"/>
      <c r="I40" s="42"/>
      <c r="J40" s="42"/>
      <c r="K40" s="42"/>
      <c r="L40" s="41"/>
      <c r="M40" s="42"/>
      <c r="N40" s="42"/>
      <c r="O40" s="42"/>
      <c r="P40" s="41"/>
      <c r="Q40" s="42"/>
      <c r="R40" s="42"/>
      <c r="S40" s="42"/>
      <c r="T40" s="41"/>
      <c r="U40" s="42"/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/>
      <c r="E41" s="42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/>
      <c r="C46" s="42"/>
      <c r="D46" s="32"/>
      <c r="E46" s="42"/>
      <c r="F46" s="32"/>
      <c r="G46" s="41"/>
      <c r="H46" s="32"/>
      <c r="I46" s="42"/>
      <c r="J46" s="32"/>
      <c r="K46" s="42"/>
      <c r="L46" s="32"/>
      <c r="M46" s="42"/>
      <c r="N46" s="32"/>
      <c r="O46" s="42"/>
      <c r="P46" s="32"/>
      <c r="Q46" s="42"/>
      <c r="R46" s="32"/>
      <c r="S46" s="42"/>
      <c r="T46" s="32"/>
      <c r="U46" s="42"/>
      <c r="V46" s="32"/>
      <c r="W46" s="42"/>
      <c r="X46" s="32"/>
      <c r="Y46" s="42"/>
      <c r="Z46" s="42"/>
      <c r="AA46" s="42"/>
    </row>
    <row r="47" spans="1:27" x14ac:dyDescent="0.2">
      <c r="A47" s="28" t="s">
        <v>77</v>
      </c>
      <c r="B47" s="42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32"/>
      <c r="O47" s="42"/>
      <c r="P47" s="42"/>
      <c r="Q47" s="42"/>
      <c r="R47" s="42"/>
      <c r="S47" s="42"/>
      <c r="T47" s="42"/>
      <c r="U47" s="42"/>
      <c r="V47" s="32"/>
      <c r="W47" s="31"/>
      <c r="X47" s="31"/>
      <c r="Y47" s="31"/>
      <c r="Z47" s="42"/>
      <c r="AA47" s="42"/>
    </row>
    <row r="48" spans="1:27" x14ac:dyDescent="0.2">
      <c r="A48" s="39" t="s">
        <v>69</v>
      </c>
      <c r="B48" s="4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4"/>
      <c r="Q48" s="42"/>
      <c r="R48" s="42"/>
      <c r="S48" s="42"/>
      <c r="T48" s="42"/>
      <c r="U48" s="42"/>
      <c r="V48" s="42"/>
      <c r="W48" s="42"/>
      <c r="X48" s="42"/>
      <c r="Y48" s="42"/>
      <c r="Z48" s="34">
        <v>25520</v>
      </c>
      <c r="AA48" s="20"/>
    </row>
    <row r="49" spans="1:27" x14ac:dyDescent="0.2">
      <c r="A49" s="39" t="s">
        <v>78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1"/>
      <c r="O49" s="42"/>
      <c r="P49" s="42"/>
      <c r="Q49" s="42"/>
      <c r="R49" s="42"/>
      <c r="S49" s="42"/>
      <c r="T49" s="42"/>
      <c r="U49" s="42">
        <v>13000000</v>
      </c>
      <c r="V49" s="42"/>
      <c r="W49" s="42">
        <f>325000+14189000</f>
        <v>14514000</v>
      </c>
      <c r="X49" s="42"/>
      <c r="Y49" s="42"/>
      <c r="Z49" s="34">
        <v>55448</v>
      </c>
      <c r="AA49" s="20"/>
    </row>
    <row r="50" spans="1:27" x14ac:dyDescent="0.2">
      <c r="A50" s="39" t="s">
        <v>79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s="14" customFormat="1" x14ac:dyDescent="0.2">
      <c r="A51" s="11" t="s">
        <v>18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3"/>
      <c r="Y51" s="9"/>
      <c r="Z51" s="12"/>
      <c r="AA51" s="8"/>
    </row>
    <row r="52" spans="1:27" s="14" customFormat="1" x14ac:dyDescent="0.2">
      <c r="A52" s="39" t="s">
        <v>19</v>
      </c>
      <c r="B52" s="42"/>
      <c r="C52" s="42"/>
      <c r="D52" s="42"/>
      <c r="E52" s="42"/>
      <c r="F52" s="42"/>
      <c r="G52" s="42"/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1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">
      <c r="A53" s="11" t="s">
        <v>20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9"/>
      <c r="Z53" s="5"/>
      <c r="AA53" s="8"/>
    </row>
    <row r="54" spans="1:27" x14ac:dyDescent="0.2">
      <c r="A54" s="39" t="s">
        <v>80</v>
      </c>
      <c r="B54" s="42"/>
      <c r="C54" s="41"/>
      <c r="D54" s="42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">
      <c r="A55" s="39" t="s">
        <v>49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33"/>
      <c r="W55" s="42"/>
      <c r="X55" s="31"/>
      <c r="Y55" s="31"/>
      <c r="Z55" s="42"/>
      <c r="AA55" s="42"/>
    </row>
    <row r="56" spans="1:27" x14ac:dyDescent="0.2">
      <c r="A56" s="39" t="s">
        <v>81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1"/>
      <c r="X56" s="41"/>
      <c r="Y56" s="31"/>
      <c r="Z56" s="42"/>
      <c r="AA56" s="42"/>
    </row>
    <row r="57" spans="1:27" x14ac:dyDescent="0.2">
      <c r="A57" s="22" t="s">
        <v>82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3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">
      <c r="A58" s="11" t="s">
        <v>24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9"/>
      <c r="Z58" s="5"/>
      <c r="AA58" s="5"/>
    </row>
    <row r="59" spans="1:27" x14ac:dyDescent="0.2">
      <c r="A59" s="39" t="s">
        <v>25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1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">
      <c r="A60" s="39" t="s">
        <v>26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1"/>
      <c r="U60" s="19"/>
      <c r="V60" s="42"/>
      <c r="W60" s="42"/>
      <c r="X60" s="42"/>
      <c r="Y60" s="42"/>
      <c r="Z60" s="42"/>
      <c r="AA60" s="42"/>
    </row>
    <row r="61" spans="1:27" ht="25.5" x14ac:dyDescent="0.2">
      <c r="A61" s="22" t="s">
        <v>27</v>
      </c>
      <c r="B61" s="42"/>
      <c r="C61" s="42"/>
      <c r="D61" s="41"/>
      <c r="E61" s="41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34">
        <v>10000000</v>
      </c>
      <c r="AA61" s="20"/>
    </row>
    <row r="62" spans="1:27" x14ac:dyDescent="0.2">
      <c r="A62" s="35" t="s">
        <v>50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1"/>
      <c r="M62" s="42"/>
      <c r="N62" s="42"/>
      <c r="O62" s="42"/>
      <c r="P62" s="42"/>
      <c r="Q62" s="42"/>
      <c r="R62" s="41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">
      <c r="A63" s="35" t="s">
        <v>41</v>
      </c>
      <c r="B63" s="42"/>
      <c r="C63" s="41"/>
      <c r="D63" s="42"/>
      <c r="E63" s="42"/>
      <c r="F63" s="42"/>
      <c r="G63" s="42"/>
      <c r="H63" s="41"/>
      <c r="I63" s="42"/>
      <c r="J63" s="42"/>
      <c r="K63" s="42"/>
      <c r="L63" s="42"/>
      <c r="M63" s="42"/>
      <c r="N63" s="41"/>
      <c r="O63" s="42"/>
      <c r="P63" s="42"/>
      <c r="Q63" s="42"/>
      <c r="R63" s="42"/>
      <c r="S63" s="42"/>
      <c r="T63" s="41"/>
      <c r="U63" s="42"/>
      <c r="V63" s="42"/>
      <c r="W63" s="42"/>
      <c r="X63" s="42"/>
      <c r="Y63" s="42"/>
      <c r="Z63" s="41">
        <v>337500</v>
      </c>
      <c r="AA63" s="34"/>
    </row>
    <row r="64" spans="1:27" x14ac:dyDescent="0.2">
      <c r="A64" s="11" t="s">
        <v>38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9" x14ac:dyDescent="0.2">
      <c r="A65" s="35" t="s">
        <v>57</v>
      </c>
      <c r="B65" s="42"/>
      <c r="C65" s="42"/>
      <c r="D65" s="41"/>
      <c r="E65" s="41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1"/>
      <c r="Q65" s="42"/>
      <c r="R65" s="41"/>
      <c r="S65" s="42"/>
      <c r="T65" s="42"/>
      <c r="U65" s="42"/>
      <c r="V65" s="42"/>
      <c r="W65" s="42"/>
      <c r="X65" s="42"/>
      <c r="Y65" s="42"/>
      <c r="Z65" s="41">
        <v>150000</v>
      </c>
      <c r="AA65" s="34"/>
    </row>
    <row r="66" spans="1:29" x14ac:dyDescent="0.2">
      <c r="A66" s="35" t="s">
        <v>39</v>
      </c>
      <c r="B66" s="42"/>
      <c r="C66" s="42"/>
      <c r="D66" s="41"/>
      <c r="E66" s="41"/>
      <c r="F66" s="41"/>
      <c r="G66" s="41"/>
      <c r="H66" s="42"/>
      <c r="I66" s="42"/>
      <c r="J66" s="42"/>
      <c r="K66" s="42"/>
      <c r="L66" s="42"/>
      <c r="M66" s="42"/>
      <c r="N66" s="42"/>
      <c r="O66" s="42"/>
      <c r="P66" s="41"/>
      <c r="Q66" s="42"/>
      <c r="R66" s="41"/>
      <c r="S66" s="42"/>
      <c r="T66" s="42"/>
      <c r="U66" s="42"/>
      <c r="V66" s="42"/>
      <c r="W66" s="42"/>
      <c r="X66" s="42"/>
      <c r="Y66" s="42"/>
      <c r="Z66" s="41">
        <v>500000</v>
      </c>
      <c r="AA66" s="34"/>
    </row>
    <row r="67" spans="1:29" x14ac:dyDescent="0.2">
      <c r="A67" s="35" t="s">
        <v>58</v>
      </c>
      <c r="B67" s="42"/>
      <c r="C67" s="42"/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1"/>
      <c r="AA67" s="34"/>
    </row>
    <row r="68" spans="1:29" x14ac:dyDescent="0.2">
      <c r="A68" s="35" t="s">
        <v>40</v>
      </c>
      <c r="B68" s="42"/>
      <c r="C68" s="42"/>
      <c r="D68" s="42"/>
      <c r="E68" s="42"/>
      <c r="F68" s="41"/>
      <c r="G68" s="41"/>
      <c r="H68" s="41"/>
      <c r="I68" s="42"/>
      <c r="J68" s="42"/>
      <c r="K68" s="42"/>
      <c r="L68" s="41"/>
      <c r="M68" s="42"/>
      <c r="N68" s="42"/>
      <c r="O68" s="42"/>
      <c r="P68" s="41"/>
      <c r="Q68" s="42"/>
      <c r="R68" s="42"/>
      <c r="S68" s="42"/>
      <c r="T68" s="41"/>
      <c r="U68" s="42"/>
      <c r="V68" s="42"/>
      <c r="W68" s="42"/>
      <c r="X68" s="42"/>
      <c r="Y68" s="42"/>
      <c r="Z68" s="41">
        <v>200000</v>
      </c>
      <c r="AA68" s="42"/>
      <c r="AB68" s="20" t="s">
        <v>60</v>
      </c>
      <c r="AC68" s="20" t="s">
        <v>59</v>
      </c>
    </row>
    <row r="69" spans="1:29" x14ac:dyDescent="0.2">
      <c r="A69" s="11" t="s">
        <v>61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83</v>
      </c>
      <c r="B70" s="41"/>
      <c r="C70" s="41"/>
      <c r="D70" s="41"/>
      <c r="E70" s="41"/>
      <c r="F70" s="41"/>
      <c r="G70" s="41"/>
      <c r="H70" s="41"/>
      <c r="I70" s="42"/>
      <c r="J70" s="41"/>
      <c r="K70" s="42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2"/>
      <c r="X70" s="41"/>
      <c r="Y70" s="42"/>
      <c r="Z70" s="41">
        <v>5599000</v>
      </c>
      <c r="AA70" s="31"/>
    </row>
    <row r="71" spans="1:29" x14ac:dyDescent="0.2">
      <c r="A71" s="35" t="s">
        <v>84</v>
      </c>
      <c r="B71" s="41"/>
      <c r="C71" s="41"/>
      <c r="D71" s="41"/>
      <c r="E71" s="42"/>
      <c r="F71" s="41"/>
      <c r="G71" s="42"/>
      <c r="H71" s="41"/>
      <c r="I71" s="42"/>
      <c r="J71" s="41"/>
      <c r="K71" s="42"/>
      <c r="L71" s="41"/>
      <c r="M71" s="42"/>
      <c r="N71" s="41"/>
      <c r="O71" s="42"/>
      <c r="P71" s="41"/>
      <c r="Q71" s="42"/>
      <c r="R71" s="41"/>
      <c r="S71" s="42"/>
      <c r="T71" s="41"/>
      <c r="U71" s="42"/>
      <c r="V71" s="41"/>
      <c r="W71" s="42"/>
      <c r="X71" s="41"/>
      <c r="Y71" s="42"/>
      <c r="Z71" s="41">
        <v>1187667</v>
      </c>
      <c r="AA71" s="31"/>
    </row>
    <row r="72" spans="1:29" ht="13.5" thickBot="1" x14ac:dyDescent="0.25">
      <c r="A72" s="24" t="s">
        <v>22</v>
      </c>
      <c r="B72" s="37">
        <f>SUM(B6:B71)</f>
        <v>0</v>
      </c>
      <c r="C72" s="37">
        <f t="shared" ref="C72:Y72" si="0">SUM(C6:C71)</f>
        <v>0</v>
      </c>
      <c r="D72" s="37">
        <f t="shared" si="0"/>
        <v>0</v>
      </c>
      <c r="E72" s="37">
        <f t="shared" si="0"/>
        <v>0</v>
      </c>
      <c r="F72" s="37">
        <f t="shared" si="0"/>
        <v>0</v>
      </c>
      <c r="G72" s="37">
        <f t="shared" si="0"/>
        <v>0</v>
      </c>
      <c r="H72" s="37">
        <f t="shared" si="0"/>
        <v>0</v>
      </c>
      <c r="I72" s="37">
        <f t="shared" si="0"/>
        <v>0</v>
      </c>
      <c r="J72" s="37">
        <f t="shared" si="0"/>
        <v>0</v>
      </c>
      <c r="K72" s="37">
        <f t="shared" si="0"/>
        <v>0</v>
      </c>
      <c r="L72" s="37">
        <f t="shared" si="0"/>
        <v>0</v>
      </c>
      <c r="M72" s="37">
        <f t="shared" si="0"/>
        <v>0</v>
      </c>
      <c r="N72" s="37">
        <f t="shared" si="0"/>
        <v>0</v>
      </c>
      <c r="O72" s="37">
        <f t="shared" si="0"/>
        <v>0</v>
      </c>
      <c r="P72" s="37">
        <f t="shared" si="0"/>
        <v>0</v>
      </c>
      <c r="Q72" s="37">
        <f t="shared" si="0"/>
        <v>0</v>
      </c>
      <c r="R72" s="37">
        <f t="shared" si="0"/>
        <v>0</v>
      </c>
      <c r="S72" s="37">
        <f t="shared" si="0"/>
        <v>0</v>
      </c>
      <c r="T72" s="37">
        <f t="shared" si="0"/>
        <v>0</v>
      </c>
      <c r="U72" s="37">
        <f t="shared" si="0"/>
        <v>13000000</v>
      </c>
      <c r="V72" s="37">
        <f t="shared" si="0"/>
        <v>0</v>
      </c>
      <c r="W72" s="37">
        <f t="shared" si="0"/>
        <v>14514000</v>
      </c>
      <c r="X72" s="37">
        <f t="shared" si="0"/>
        <v>0</v>
      </c>
      <c r="Y72" s="37">
        <f t="shared" si="0"/>
        <v>0</v>
      </c>
      <c r="Z72" s="37">
        <f t="shared" ref="Z72" si="1">SUM(Z17:Z71)</f>
        <v>18141169</v>
      </c>
      <c r="AA72" s="34"/>
      <c r="AB72" s="36">
        <f>SUM(X72+V72+T72+R72+P72+N72+L72+J72+H72+F72+D72+B72)</f>
        <v>0</v>
      </c>
      <c r="AC72" s="36">
        <f>SUM(Y72+W72+U72+S72+Q72+O72+M72+K72+I72+G72+E72+C72)</f>
        <v>27514000</v>
      </c>
    </row>
    <row r="73" spans="1:29" ht="13.5" thickBot="1" x14ac:dyDescent="0.25">
      <c r="A73" s="24" t="s">
        <v>21</v>
      </c>
      <c r="B73" s="165" t="e">
        <f>(C72*100)/B72</f>
        <v>#DIV/0!</v>
      </c>
      <c r="C73" s="166"/>
      <c r="D73" s="165" t="e">
        <f t="shared" ref="D73" si="2">(E72*100)/D72</f>
        <v>#DIV/0!</v>
      </c>
      <c r="E73" s="166"/>
      <c r="F73" s="165" t="e">
        <f t="shared" ref="F73" si="3">(G72*100)/F72</f>
        <v>#DIV/0!</v>
      </c>
      <c r="G73" s="166"/>
      <c r="H73" s="165" t="e">
        <f t="shared" ref="H73" si="4">(I72*100)/H72</f>
        <v>#DIV/0!</v>
      </c>
      <c r="I73" s="166"/>
      <c r="J73" s="165" t="e">
        <f t="shared" ref="J73" si="5">(K72*100)/J72</f>
        <v>#DIV/0!</v>
      </c>
      <c r="K73" s="166"/>
      <c r="L73" s="165" t="e">
        <f t="shared" ref="L73" si="6">(M72*100)/L72</f>
        <v>#DIV/0!</v>
      </c>
      <c r="M73" s="166"/>
      <c r="N73" s="165" t="e">
        <f t="shared" ref="N73" si="7">(O72*100)/N72</f>
        <v>#DIV/0!</v>
      </c>
      <c r="O73" s="166"/>
      <c r="P73" s="165" t="e">
        <f t="shared" ref="P73" si="8">(Q72*100)/P72</f>
        <v>#DIV/0!</v>
      </c>
      <c r="Q73" s="166"/>
      <c r="R73" s="165" t="e">
        <f t="shared" ref="R73" si="9">(S72*100)/R72</f>
        <v>#DIV/0!</v>
      </c>
      <c r="S73" s="166"/>
      <c r="T73" s="165" t="e">
        <f t="shared" ref="T73" si="10">(U72*100)/T72</f>
        <v>#DIV/0!</v>
      </c>
      <c r="U73" s="166"/>
      <c r="V73" s="165" t="e">
        <f t="shared" ref="V73" si="11">(W72*100)/V72</f>
        <v>#DIV/0!</v>
      </c>
      <c r="W73" s="166"/>
      <c r="X73" s="165" t="e">
        <f t="shared" ref="X73" si="12">(Y72*100)/X72</f>
        <v>#DIV/0!</v>
      </c>
      <c r="Y73" s="166"/>
      <c r="Z73" s="165">
        <f t="shared" ref="Z73" si="13">(AA72*100)/Z72</f>
        <v>0</v>
      </c>
      <c r="AA73" s="166"/>
      <c r="AB73" s="165" t="e">
        <f t="shared" ref="AB73" si="14">(AC72*100)/AB72</f>
        <v>#DIV/0!</v>
      </c>
      <c r="AC73" s="166"/>
    </row>
    <row r="74" spans="1:29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6" spans="1:29" x14ac:dyDescent="0.2">
      <c r="A76" s="18"/>
      <c r="L76" s="18"/>
      <c r="M76" s="18"/>
    </row>
    <row r="77" spans="1:29" x14ac:dyDescent="0.2">
      <c r="A77" s="18"/>
      <c r="B77" s="18"/>
      <c r="C77" s="18"/>
    </row>
    <row r="78" spans="1:29" x14ac:dyDescent="0.2">
      <c r="A78" s="18"/>
      <c r="B78" s="18"/>
      <c r="C78" s="18"/>
    </row>
  </sheetData>
  <mergeCells count="32"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AB73:AC73"/>
    <mergeCell ref="X4:Y4"/>
    <mergeCell ref="Z4:AA4"/>
    <mergeCell ref="B73:C73"/>
    <mergeCell ref="D73:E73"/>
    <mergeCell ref="F73:G73"/>
    <mergeCell ref="H73:I73"/>
    <mergeCell ref="J73:K73"/>
    <mergeCell ref="L73:M73"/>
    <mergeCell ref="N73:O73"/>
    <mergeCell ref="P73:Q73"/>
    <mergeCell ref="L4:M4"/>
    <mergeCell ref="N4:O4"/>
    <mergeCell ref="P4:Q4"/>
    <mergeCell ref="R4:S4"/>
    <mergeCell ref="T4:U4"/>
    <mergeCell ref="R73:S73"/>
    <mergeCell ref="T73:U73"/>
    <mergeCell ref="V73:W73"/>
    <mergeCell ref="X73:Y73"/>
    <mergeCell ref="Z73:AA7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3"/>
  <sheetViews>
    <sheetView workbookViewId="0">
      <selection sqref="A1:A3"/>
    </sheetView>
  </sheetViews>
  <sheetFormatPr baseColWidth="10" defaultColWidth="11.42578125" defaultRowHeight="12.75" x14ac:dyDescent="0.2"/>
  <cols>
    <col min="1" max="1" width="59.7109375" bestFit="1" customWidth="1"/>
    <col min="2" max="25" width="14.7109375" customWidth="1"/>
    <col min="26" max="27" width="14.7109375" hidden="1" customWidth="1"/>
    <col min="28" max="28" width="13" customWidth="1"/>
  </cols>
  <sheetData>
    <row r="1" spans="1:27" ht="34.5" customHeight="1" thickBot="1" x14ac:dyDescent="0.25">
      <c r="A1" s="149"/>
      <c r="B1" s="171" t="s">
        <v>63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58" t="s">
        <v>103</v>
      </c>
      <c r="X1" s="159"/>
      <c r="Y1" s="160"/>
    </row>
    <row r="2" spans="1:27" ht="48" customHeight="1" thickBot="1" x14ac:dyDescent="0.25">
      <c r="A2" s="150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61" t="s">
        <v>104</v>
      </c>
      <c r="X2" s="159"/>
      <c r="Y2" s="160"/>
    </row>
    <row r="3" spans="1:27" ht="33" customHeight="1" thickBot="1" x14ac:dyDescent="0.25">
      <c r="A3" s="151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62">
        <v>41283</v>
      </c>
      <c r="X3" s="159"/>
      <c r="Y3" s="160"/>
    </row>
    <row r="4" spans="1:27" ht="34.5" customHeight="1" x14ac:dyDescent="0.2">
      <c r="A4" s="1"/>
      <c r="B4" s="167" t="s">
        <v>0</v>
      </c>
      <c r="C4" s="168"/>
      <c r="D4" s="167" t="s">
        <v>1</v>
      </c>
      <c r="E4" s="168"/>
      <c r="F4" s="167" t="s">
        <v>2</v>
      </c>
      <c r="G4" s="168"/>
      <c r="H4" s="167" t="s">
        <v>3</v>
      </c>
      <c r="I4" s="168"/>
      <c r="J4" s="167" t="s">
        <v>4</v>
      </c>
      <c r="K4" s="168"/>
      <c r="L4" s="167" t="s">
        <v>5</v>
      </c>
      <c r="M4" s="168"/>
      <c r="N4" s="167" t="s">
        <v>6</v>
      </c>
      <c r="O4" s="168"/>
      <c r="P4" s="167" t="s">
        <v>7</v>
      </c>
      <c r="Q4" s="168"/>
      <c r="R4" s="167" t="s">
        <v>8</v>
      </c>
      <c r="S4" s="168"/>
      <c r="T4" s="167" t="s">
        <v>9</v>
      </c>
      <c r="U4" s="168"/>
      <c r="V4" s="167" t="s">
        <v>10</v>
      </c>
      <c r="W4" s="168"/>
      <c r="X4" s="167" t="s">
        <v>11</v>
      </c>
      <c r="Y4" s="168"/>
      <c r="Z4" s="169">
        <v>40909</v>
      </c>
      <c r="AA4" s="170"/>
    </row>
    <row r="5" spans="1:27" x14ac:dyDescent="0.2">
      <c r="A5" s="2" t="s">
        <v>12</v>
      </c>
      <c r="B5" s="3" t="s">
        <v>13</v>
      </c>
      <c r="C5" s="3" t="s">
        <v>14</v>
      </c>
      <c r="D5" s="3" t="s">
        <v>13</v>
      </c>
      <c r="E5" s="3" t="s">
        <v>14</v>
      </c>
      <c r="F5" s="3" t="s">
        <v>13</v>
      </c>
      <c r="G5" s="3" t="s">
        <v>14</v>
      </c>
      <c r="H5" s="3" t="s">
        <v>13</v>
      </c>
      <c r="I5" s="3" t="s">
        <v>14</v>
      </c>
      <c r="J5" s="3" t="s">
        <v>13</v>
      </c>
      <c r="K5" s="3" t="s">
        <v>14</v>
      </c>
      <c r="L5" s="3" t="s">
        <v>13</v>
      </c>
      <c r="M5" s="3" t="s">
        <v>14</v>
      </c>
      <c r="N5" s="3" t="s">
        <v>13</v>
      </c>
      <c r="O5" s="3" t="s">
        <v>14</v>
      </c>
      <c r="P5" s="3" t="s">
        <v>13</v>
      </c>
      <c r="Q5" s="3" t="s">
        <v>14</v>
      </c>
      <c r="R5" s="3" t="s">
        <v>13</v>
      </c>
      <c r="S5" s="3" t="s">
        <v>14</v>
      </c>
      <c r="T5" s="3" t="s">
        <v>13</v>
      </c>
      <c r="U5" s="3" t="s">
        <v>14</v>
      </c>
      <c r="V5" s="3" t="s">
        <v>13</v>
      </c>
      <c r="W5" s="3" t="s">
        <v>14</v>
      </c>
      <c r="X5" s="3" t="s">
        <v>13</v>
      </c>
      <c r="Y5" s="3" t="s">
        <v>14</v>
      </c>
      <c r="Z5" s="3" t="s">
        <v>13</v>
      </c>
      <c r="AA5" s="3" t="s">
        <v>14</v>
      </c>
    </row>
    <row r="6" spans="1:27" ht="13.5" hidden="1" customHeight="1" x14ac:dyDescent="0.2">
      <c r="A6" s="15" t="s">
        <v>23</v>
      </c>
      <c r="B6" s="41"/>
      <c r="C6" s="41"/>
      <c r="D6" s="41"/>
      <c r="E6" s="38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>
        <v>100000</v>
      </c>
      <c r="AA6" s="42"/>
    </row>
    <row r="7" spans="1:27" ht="39" hidden="1" customHeight="1" x14ac:dyDescent="0.2">
      <c r="A7" s="15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37.5" hidden="1" customHeight="1" x14ac:dyDescent="0.2">
      <c r="A8" s="25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42" hidden="1" customHeight="1" x14ac:dyDescent="0.2">
      <c r="A9" s="25" t="s">
        <v>52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25.5" hidden="1" customHeight="1" x14ac:dyDescent="0.2">
      <c r="A10" s="26" t="s">
        <v>53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27" ht="18" customHeight="1" x14ac:dyDescent="0.2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5"/>
      <c r="Z11" s="5"/>
      <c r="AA11" s="5"/>
    </row>
    <row r="12" spans="1:27" ht="86.25" customHeight="1" x14ac:dyDescent="0.2">
      <c r="A12" s="27" t="s">
        <v>64</v>
      </c>
      <c r="B12" s="34"/>
      <c r="C12" s="42"/>
      <c r="D12" s="34"/>
      <c r="E12" s="42"/>
      <c r="F12" s="34"/>
      <c r="G12" s="34"/>
      <c r="H12" s="34"/>
      <c r="I12" s="42"/>
      <c r="J12" s="34"/>
      <c r="K12" s="42"/>
      <c r="L12" s="34"/>
      <c r="M12" s="42"/>
      <c r="N12" s="34"/>
      <c r="O12" s="42"/>
      <c r="P12" s="34"/>
      <c r="Q12" s="42"/>
      <c r="R12" s="34"/>
      <c r="S12" s="42"/>
      <c r="T12" s="34"/>
      <c r="U12" s="42"/>
      <c r="V12" s="34"/>
      <c r="W12" s="42"/>
      <c r="X12" s="34"/>
      <c r="Y12" s="42"/>
      <c r="Z12" s="34">
        <v>35000</v>
      </c>
      <c r="AA12" s="42"/>
    </row>
    <row r="13" spans="1:27" x14ac:dyDescent="0.2">
      <c r="A13" s="4" t="s">
        <v>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5"/>
      <c r="Z13" s="8"/>
      <c r="AA13" s="5"/>
    </row>
    <row r="14" spans="1:27" ht="19.5" hidden="1" customHeight="1" x14ac:dyDescent="0.2">
      <c r="A14" s="30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1"/>
      <c r="M14" s="21"/>
      <c r="N14" s="42"/>
      <c r="O14" s="42"/>
      <c r="P14" s="42"/>
      <c r="Q14" s="42"/>
      <c r="R14" s="21"/>
      <c r="S14" s="21"/>
      <c r="T14" s="42"/>
      <c r="U14" s="42"/>
      <c r="V14" s="42"/>
      <c r="W14" s="42"/>
      <c r="X14" s="42"/>
      <c r="Y14" s="42"/>
      <c r="Z14" s="42"/>
      <c r="AA14" s="42"/>
    </row>
    <row r="15" spans="1:27" hidden="1" x14ac:dyDescent="0.2">
      <c r="A15" s="27" t="s">
        <v>65</v>
      </c>
      <c r="B15" s="42"/>
      <c r="C15" s="42"/>
      <c r="D15" s="42"/>
      <c r="E15" s="42"/>
      <c r="F15" s="42"/>
      <c r="G15" s="42"/>
      <c r="H15" s="42"/>
      <c r="I15" s="42"/>
      <c r="J15" s="21"/>
      <c r="K15" s="2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idden="1" x14ac:dyDescent="0.2">
      <c r="A16" s="7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  <c r="X16" s="9"/>
      <c r="Y16" s="9"/>
      <c r="Z16" s="8"/>
      <c r="AA16" s="8"/>
    </row>
    <row r="17" spans="1:27" x14ac:dyDescent="0.2">
      <c r="A17" s="43" t="s">
        <v>43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ht="38.25" x14ac:dyDescent="0.2">
      <c r="A18" s="43" t="s">
        <v>54</v>
      </c>
      <c r="B18" s="41"/>
      <c r="C18" s="42"/>
      <c r="D18" s="42"/>
      <c r="E18" s="42"/>
      <c r="F18" s="41"/>
      <c r="G18" s="42"/>
      <c r="H18" s="42"/>
      <c r="I18" s="42"/>
      <c r="J18" s="41"/>
      <c r="K18" s="42"/>
      <c r="L18" s="42"/>
      <c r="M18" s="42"/>
      <c r="N18" s="41"/>
      <c r="O18" s="42"/>
      <c r="P18" s="42"/>
      <c r="Q18" s="42"/>
      <c r="R18" s="41"/>
      <c r="S18" s="42"/>
      <c r="T18" s="42"/>
      <c r="U18" s="42"/>
      <c r="V18" s="41"/>
      <c r="W18" s="42"/>
      <c r="X18" s="42"/>
      <c r="Y18" s="42"/>
      <c r="Z18" s="42"/>
      <c r="AA18" s="42"/>
    </row>
    <row r="19" spans="1:27" x14ac:dyDescent="0.2">
      <c r="A19" s="7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8"/>
      <c r="AA19" s="8"/>
    </row>
    <row r="20" spans="1:27" x14ac:dyDescent="0.2">
      <c r="A20" s="40" t="s">
        <v>44</v>
      </c>
      <c r="B20" s="41"/>
      <c r="C20" s="41"/>
      <c r="D20" s="41"/>
      <c r="E20" s="41"/>
      <c r="F20" s="41"/>
      <c r="G20" s="41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/>
      <c r="U20" s="42"/>
      <c r="V20" s="41"/>
      <c r="W20" s="42"/>
      <c r="X20" s="41"/>
      <c r="Y20" s="42"/>
      <c r="Z20" s="42"/>
      <c r="AA20" s="42"/>
    </row>
    <row r="21" spans="1:27" x14ac:dyDescent="0.2">
      <c r="A21" s="7" t="s">
        <v>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8"/>
      <c r="AA21" s="5"/>
    </row>
    <row r="22" spans="1:27" ht="25.5" x14ac:dyDescent="0.2">
      <c r="A22" s="44" t="s">
        <v>70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1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1"/>
      <c r="Y22" s="42"/>
      <c r="Z22" s="42"/>
      <c r="AA22" s="42"/>
    </row>
    <row r="23" spans="1:27" x14ac:dyDescent="0.2">
      <c r="A23" s="40" t="s">
        <v>28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4"/>
      <c r="S23" s="42"/>
      <c r="T23" s="42"/>
      <c r="U23" s="42"/>
      <c r="V23" s="42"/>
      <c r="W23" s="42"/>
      <c r="X23" s="42"/>
      <c r="Y23" s="42"/>
      <c r="Z23" s="42"/>
      <c r="AA23" s="42"/>
    </row>
    <row r="24" spans="1:27" ht="25.5" x14ac:dyDescent="0.2">
      <c r="A24" s="27" t="s">
        <v>36</v>
      </c>
      <c r="B24" s="42"/>
      <c r="C24" s="42"/>
      <c r="D24" s="42"/>
      <c r="E24" s="42"/>
      <c r="F24" s="42"/>
      <c r="G24" s="42"/>
      <c r="H24" s="42"/>
      <c r="I24" s="42"/>
      <c r="J24" s="41"/>
      <c r="K24" s="42"/>
      <c r="L24" s="42"/>
      <c r="M24" s="42"/>
      <c r="N24" s="42"/>
      <c r="O24" s="42"/>
      <c r="P24" s="41"/>
      <c r="Q24" s="42"/>
      <c r="R24" s="42"/>
      <c r="S24" s="42"/>
      <c r="T24" s="41"/>
      <c r="U24" s="42"/>
      <c r="V24" s="42"/>
      <c r="W24" s="42"/>
      <c r="X24" s="42"/>
      <c r="Y24" s="42"/>
      <c r="Z24" s="42"/>
      <c r="AA24" s="42"/>
    </row>
    <row r="25" spans="1:27" x14ac:dyDescent="0.2">
      <c r="A25" s="27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1"/>
      <c r="Y25" s="42"/>
      <c r="Z25" s="42"/>
      <c r="AA25" s="42"/>
    </row>
    <row r="26" spans="1:27" x14ac:dyDescent="0.2">
      <c r="A26" s="10" t="s">
        <v>17</v>
      </c>
      <c r="B26" s="5"/>
      <c r="C26" s="5"/>
      <c r="D26" s="5"/>
      <c r="E26" s="5"/>
      <c r="F26" s="5"/>
      <c r="G26" s="5"/>
      <c r="H26" s="5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5"/>
      <c r="Z26" s="5"/>
      <c r="AA26" s="5"/>
    </row>
    <row r="27" spans="1:27" x14ac:dyDescent="0.2">
      <c r="A27" s="39" t="s">
        <v>66</v>
      </c>
      <c r="B27" s="42"/>
      <c r="C27" s="42"/>
      <c r="D27" s="41"/>
      <c r="E27" s="42"/>
      <c r="F27" s="42"/>
      <c r="G27" s="42"/>
      <c r="H27" s="41"/>
      <c r="I27" s="42"/>
      <c r="J27" s="42"/>
      <c r="K27" s="42"/>
      <c r="L27" s="41"/>
      <c r="M27" s="42"/>
      <c r="N27" s="42"/>
      <c r="O27" s="42"/>
      <c r="P27" s="41"/>
      <c r="Q27" s="42"/>
      <c r="R27" s="42"/>
      <c r="S27" s="42"/>
      <c r="T27" s="41"/>
      <c r="U27" s="42"/>
      <c r="V27" s="42"/>
      <c r="W27" s="42"/>
      <c r="X27" s="41"/>
      <c r="Y27" s="42"/>
      <c r="Z27" s="42"/>
      <c r="AA27" s="42"/>
    </row>
    <row r="28" spans="1:27" x14ac:dyDescent="0.2">
      <c r="A28" s="39" t="s">
        <v>29</v>
      </c>
      <c r="B28" s="42"/>
      <c r="C28" s="42"/>
      <c r="D28" s="42"/>
      <c r="E28" s="42"/>
      <c r="F28" s="42"/>
      <c r="G28" s="42"/>
      <c r="H28" s="41"/>
      <c r="I28" s="42"/>
      <c r="J28" s="42"/>
      <c r="K28" s="42"/>
      <c r="L28" s="42"/>
      <c r="M28" s="42"/>
      <c r="N28" s="41"/>
      <c r="O28" s="42"/>
      <c r="P28" s="41"/>
      <c r="Q28" s="42"/>
      <c r="R28" s="42"/>
      <c r="S28" s="42"/>
      <c r="T28" s="42"/>
      <c r="U28" s="42"/>
      <c r="V28" s="42"/>
      <c r="W28" s="42"/>
      <c r="X28" s="41"/>
      <c r="Y28" s="42"/>
      <c r="Z28" s="42"/>
      <c r="AA28" s="42"/>
    </row>
    <row r="29" spans="1:27" x14ac:dyDescent="0.2">
      <c r="A29" s="39" t="s">
        <v>34</v>
      </c>
      <c r="B29" s="42"/>
      <c r="C29" s="42"/>
      <c r="D29" s="42"/>
      <c r="E29" s="42"/>
      <c r="F29" s="41"/>
      <c r="G29" s="42"/>
      <c r="H29" s="42"/>
      <c r="I29" s="42"/>
      <c r="J29" s="42"/>
      <c r="K29" s="42"/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1"/>
      <c r="W29" s="42"/>
      <c r="X29" s="42"/>
      <c r="Y29" s="42"/>
      <c r="Z29" s="41">
        <v>86034</v>
      </c>
      <c r="AA29" s="41"/>
    </row>
    <row r="30" spans="1:27" x14ac:dyDescent="0.2">
      <c r="A30" s="39" t="s">
        <v>74</v>
      </c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1"/>
      <c r="W30" s="42"/>
      <c r="X30" s="42"/>
      <c r="Y30" s="42"/>
      <c r="Z30" s="41"/>
      <c r="AA30" s="41"/>
    </row>
    <row r="31" spans="1:27" x14ac:dyDescent="0.2">
      <c r="A31" s="39" t="s">
        <v>33</v>
      </c>
      <c r="B31" s="42"/>
      <c r="C31" s="42"/>
      <c r="D31" s="41"/>
      <c r="E31" s="42"/>
      <c r="F31" s="42"/>
      <c r="G31" s="42"/>
      <c r="H31" s="42"/>
      <c r="I31" s="42"/>
      <c r="J31" s="42"/>
      <c r="K31" s="42"/>
      <c r="L31" s="41"/>
      <c r="M31" s="42"/>
      <c r="N31" s="42"/>
      <c r="O31" s="42"/>
      <c r="P31" s="42"/>
      <c r="Q31" s="42"/>
      <c r="R31" s="41"/>
      <c r="S31" s="42"/>
      <c r="T31" s="41"/>
      <c r="U31" s="42"/>
      <c r="V31" s="42"/>
      <c r="W31" s="42"/>
      <c r="X31" s="41"/>
      <c r="Y31" s="42"/>
      <c r="Z31" s="42"/>
      <c r="AA31" s="42"/>
    </row>
    <row r="32" spans="1:27" x14ac:dyDescent="0.2">
      <c r="A32" s="23" t="s">
        <v>32</v>
      </c>
      <c r="B32" s="42"/>
      <c r="C32" s="42"/>
      <c r="D32" s="42"/>
      <c r="E32" s="42"/>
      <c r="F32" s="42"/>
      <c r="G32" s="42"/>
      <c r="H32" s="41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1"/>
      <c r="U32" s="42"/>
      <c r="V32" s="42"/>
      <c r="W32" s="42"/>
      <c r="X32" s="42"/>
      <c r="Y32" s="42"/>
      <c r="Z32" s="42"/>
      <c r="AA32" s="42"/>
    </row>
    <row r="33" spans="1:27" x14ac:dyDescent="0.2">
      <c r="A33" s="23" t="s">
        <v>47</v>
      </c>
      <c r="B33" s="42"/>
      <c r="C33" s="42"/>
      <c r="D33" s="42"/>
      <c r="E33" s="42"/>
      <c r="F33" s="42"/>
      <c r="G33" s="42"/>
      <c r="H33" s="42"/>
      <c r="I33" s="42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1"/>
      <c r="W33" s="42"/>
      <c r="X33" s="42"/>
      <c r="Y33" s="42"/>
      <c r="Z33" s="42"/>
      <c r="AA33" s="42"/>
    </row>
    <row r="34" spans="1:27" x14ac:dyDescent="0.2">
      <c r="A34" s="23" t="s">
        <v>67</v>
      </c>
      <c r="B34" s="42"/>
      <c r="C34" s="42"/>
      <c r="D34" s="42"/>
      <c r="E34" s="42"/>
      <c r="F34" s="42"/>
      <c r="G34" s="42"/>
      <c r="H34" s="42"/>
      <c r="I34" s="42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2"/>
      <c r="X34" s="42"/>
      <c r="Y34" s="42"/>
      <c r="Z34" s="42"/>
      <c r="AA34" s="42"/>
    </row>
    <row r="35" spans="1:27" x14ac:dyDescent="0.2">
      <c r="A35" s="23" t="s">
        <v>68</v>
      </c>
      <c r="B35" s="42"/>
      <c r="C35" s="42"/>
      <c r="D35" s="42"/>
      <c r="E35" s="42"/>
      <c r="F35" s="42"/>
      <c r="G35" s="42"/>
      <c r="H35" s="42"/>
      <c r="I35" s="42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2"/>
      <c r="X35" s="42"/>
      <c r="Y35" s="42"/>
      <c r="Z35" s="42"/>
      <c r="AA35" s="42"/>
    </row>
    <row r="36" spans="1:27" x14ac:dyDescent="0.2">
      <c r="A36" s="23" t="s">
        <v>31</v>
      </c>
      <c r="B36" s="42"/>
      <c r="C36" s="42"/>
      <c r="D36" s="42"/>
      <c r="E36" s="42"/>
      <c r="F36" s="42"/>
      <c r="G36" s="42"/>
      <c r="H36" s="41"/>
      <c r="I36" s="42"/>
      <c r="J36" s="42"/>
      <c r="K36" s="42"/>
      <c r="L36" s="41"/>
      <c r="M36" s="42"/>
      <c r="N36" s="42"/>
      <c r="O36" s="42"/>
      <c r="P36" s="42"/>
      <c r="Q36" s="42"/>
      <c r="R36" s="41"/>
      <c r="S36" s="42"/>
      <c r="T36" s="42"/>
      <c r="U36" s="42"/>
      <c r="V36" s="42"/>
      <c r="W36" s="42"/>
      <c r="X36" s="41"/>
      <c r="Y36" s="42"/>
      <c r="Z36" s="42"/>
      <c r="AA36" s="42"/>
    </row>
    <row r="37" spans="1:27" x14ac:dyDescent="0.2">
      <c r="A37" s="23" t="s">
        <v>72</v>
      </c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1"/>
      <c r="M37" s="42"/>
      <c r="N37" s="42"/>
      <c r="O37" s="42"/>
      <c r="P37" s="42"/>
      <c r="Q37" s="42"/>
      <c r="R37" s="41"/>
      <c r="S37" s="42"/>
      <c r="T37" s="42"/>
      <c r="U37" s="42"/>
      <c r="V37" s="42"/>
      <c r="W37" s="42"/>
      <c r="X37" s="41"/>
      <c r="Y37" s="42"/>
      <c r="Z37" s="42"/>
      <c r="AA37" s="42"/>
    </row>
    <row r="38" spans="1:27" x14ac:dyDescent="0.2">
      <c r="A38" s="23" t="s">
        <v>73</v>
      </c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1"/>
      <c r="M38" s="42"/>
      <c r="N38" s="42"/>
      <c r="O38" s="42"/>
      <c r="P38" s="42"/>
      <c r="Q38" s="42"/>
      <c r="R38" s="41"/>
      <c r="S38" s="42"/>
      <c r="T38" s="42"/>
      <c r="U38" s="42"/>
      <c r="V38" s="42"/>
      <c r="W38" s="42"/>
      <c r="X38" s="41"/>
      <c r="Y38" s="42"/>
      <c r="Z38" s="42"/>
      <c r="AA38" s="42"/>
    </row>
    <row r="39" spans="1:27" x14ac:dyDescent="0.2">
      <c r="A39" s="39" t="s">
        <v>48</v>
      </c>
      <c r="B39" s="42"/>
      <c r="C39" s="42"/>
      <c r="D39" s="42"/>
      <c r="E39" s="42"/>
      <c r="F39" s="41"/>
      <c r="G39" s="41"/>
      <c r="H39" s="42"/>
      <c r="I39" s="42"/>
      <c r="J39" s="42"/>
      <c r="K39" s="42"/>
      <c r="L39" s="41"/>
      <c r="M39" s="42"/>
      <c r="N39" s="42"/>
      <c r="O39" s="42"/>
      <c r="P39" s="41"/>
      <c r="Q39" s="42"/>
      <c r="R39" s="42"/>
      <c r="S39" s="42"/>
      <c r="T39" s="41"/>
      <c r="U39" s="42"/>
      <c r="V39" s="42"/>
      <c r="W39" s="42"/>
      <c r="X39" s="41"/>
      <c r="Y39" s="42"/>
      <c r="Z39" s="42"/>
      <c r="AA39" s="42"/>
    </row>
    <row r="40" spans="1:27" x14ac:dyDescent="0.2">
      <c r="A40" s="49" t="s">
        <v>90</v>
      </c>
      <c r="B40" s="42"/>
      <c r="C40" s="42"/>
      <c r="D40" s="42"/>
      <c r="E40" s="42"/>
      <c r="F40" s="41"/>
      <c r="G40" s="41"/>
      <c r="H40" s="42"/>
      <c r="I40" s="42"/>
      <c r="J40" s="42"/>
      <c r="K40" s="42"/>
      <c r="L40" s="41"/>
      <c r="M40" s="42"/>
      <c r="N40" s="42"/>
      <c r="O40" s="42"/>
      <c r="P40" s="41"/>
      <c r="Q40" s="42"/>
      <c r="R40" s="42"/>
      <c r="S40" s="42"/>
      <c r="T40" s="41"/>
      <c r="U40" s="42"/>
      <c r="V40" s="42"/>
      <c r="W40" s="42"/>
      <c r="X40" s="41"/>
      <c r="Y40" s="42"/>
      <c r="Z40" s="42"/>
      <c r="AA40" s="42"/>
    </row>
    <row r="41" spans="1:27" ht="25.5" x14ac:dyDescent="0.2">
      <c r="A41" s="44" t="s">
        <v>71</v>
      </c>
      <c r="B41" s="42"/>
      <c r="C41" s="42"/>
      <c r="D41" s="42"/>
      <c r="E41" s="42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">
      <c r="A42" s="10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  <c r="AA42" s="5"/>
    </row>
    <row r="43" spans="1:27" x14ac:dyDescent="0.2">
      <c r="A43" s="39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/>
      <c r="U43" s="42"/>
      <c r="V43" s="42"/>
      <c r="W43" s="42"/>
      <c r="X43" s="42"/>
      <c r="Y43" s="42"/>
      <c r="Z43" s="42"/>
      <c r="AA43" s="42"/>
    </row>
    <row r="44" spans="1:27" ht="25.5" x14ac:dyDescent="0.2">
      <c r="A44" s="44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">
      <c r="A45" s="10" t="s">
        <v>55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  <c r="AA45" s="5"/>
    </row>
    <row r="46" spans="1:27" ht="38.25" x14ac:dyDescent="0.2">
      <c r="A46" s="44" t="s">
        <v>76</v>
      </c>
      <c r="B46" s="32"/>
      <c r="C46" s="42"/>
      <c r="D46" s="32"/>
      <c r="E46" s="42"/>
      <c r="F46" s="32"/>
      <c r="G46" s="41"/>
      <c r="H46" s="32"/>
      <c r="I46" s="42"/>
      <c r="J46" s="32"/>
      <c r="K46" s="42"/>
      <c r="L46" s="32"/>
      <c r="M46" s="42"/>
      <c r="N46" s="32"/>
      <c r="O46" s="42"/>
      <c r="P46" s="32"/>
      <c r="Q46" s="42"/>
      <c r="R46" s="32"/>
      <c r="S46" s="42"/>
      <c r="T46" s="32"/>
      <c r="U46" s="42"/>
      <c r="V46" s="32"/>
      <c r="W46" s="42"/>
      <c r="X46" s="32"/>
      <c r="Y46" s="42"/>
      <c r="Z46" s="42"/>
      <c r="AA46" s="42"/>
    </row>
    <row r="47" spans="1:27" x14ac:dyDescent="0.2">
      <c r="A47" s="44" t="s">
        <v>89</v>
      </c>
      <c r="B47" s="32"/>
      <c r="C47" s="42"/>
      <c r="D47" s="32"/>
      <c r="E47" s="42"/>
      <c r="F47" s="32"/>
      <c r="G47" s="41"/>
      <c r="H47" s="32"/>
      <c r="I47" s="42"/>
      <c r="J47" s="32"/>
      <c r="K47" s="42"/>
      <c r="L47" s="32"/>
      <c r="M47" s="42"/>
      <c r="N47" s="32"/>
      <c r="O47" s="42"/>
      <c r="P47" s="32"/>
      <c r="Q47" s="42"/>
      <c r="R47" s="32"/>
      <c r="S47" s="42"/>
      <c r="T47" s="32"/>
      <c r="U47" s="42"/>
      <c r="V47" s="32"/>
      <c r="W47" s="31"/>
      <c r="X47" s="46"/>
      <c r="Y47" s="31"/>
      <c r="Z47" s="42"/>
      <c r="AA47" s="42"/>
    </row>
    <row r="48" spans="1:27" x14ac:dyDescent="0.2">
      <c r="A48" s="28" t="s">
        <v>77</v>
      </c>
      <c r="B48" s="42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42"/>
      <c r="P48" s="42"/>
      <c r="Q48" s="42"/>
      <c r="R48" s="42"/>
      <c r="S48" s="42"/>
      <c r="T48" s="42"/>
      <c r="U48" s="42"/>
      <c r="V48" s="32"/>
      <c r="W48" s="31"/>
      <c r="X48" s="31"/>
      <c r="Y48" s="31"/>
      <c r="Z48" s="42"/>
      <c r="AA48" s="42"/>
    </row>
    <row r="49" spans="1:27" x14ac:dyDescent="0.2">
      <c r="A49" s="39" t="s">
        <v>69</v>
      </c>
      <c r="B49" s="42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4"/>
      <c r="Q49" s="42"/>
      <c r="R49" s="42"/>
      <c r="S49" s="42"/>
      <c r="T49" s="42"/>
      <c r="U49" s="42"/>
      <c r="V49" s="42"/>
      <c r="W49" s="42"/>
      <c r="X49" s="42"/>
      <c r="Y49" s="42"/>
      <c r="Z49" s="34">
        <v>25520</v>
      </c>
      <c r="AA49" s="20"/>
    </row>
    <row r="50" spans="1:27" x14ac:dyDescent="0.2">
      <c r="A50" s="39" t="s">
        <v>78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34">
        <v>55448</v>
      </c>
      <c r="AA50" s="20"/>
    </row>
    <row r="51" spans="1:27" x14ac:dyDescent="0.2">
      <c r="A51" s="39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s="14" customFormat="1" x14ac:dyDescent="0.2">
      <c r="A52" s="11" t="s">
        <v>18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  <c r="Y52" s="9"/>
      <c r="Z52" s="12"/>
      <c r="AA52" s="8"/>
    </row>
    <row r="53" spans="1:27" s="14" customFormat="1" x14ac:dyDescent="0.2">
      <c r="A53" s="39" t="s">
        <v>19</v>
      </c>
      <c r="B53" s="42"/>
      <c r="C53" s="42"/>
      <c r="D53" s="42"/>
      <c r="E53" s="42"/>
      <c r="F53" s="42"/>
      <c r="G53" s="42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">
      <c r="A54" s="11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9"/>
      <c r="Z54" s="5"/>
      <c r="AA54" s="8"/>
    </row>
    <row r="55" spans="1:27" x14ac:dyDescent="0.2">
      <c r="A55" s="39" t="s">
        <v>80</v>
      </c>
      <c r="B55" s="42"/>
      <c r="C55" s="41"/>
      <c r="D55" s="42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">
      <c r="A56" s="39" t="s">
        <v>49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3"/>
      <c r="W56" s="42"/>
      <c r="X56" s="31"/>
      <c r="Y56" s="31"/>
      <c r="Z56" s="42"/>
      <c r="AA56" s="42"/>
    </row>
    <row r="57" spans="1:27" x14ac:dyDescent="0.2">
      <c r="A57" s="39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31"/>
      <c r="X57" s="41"/>
      <c r="Y57" s="31"/>
      <c r="Z57" s="42"/>
      <c r="AA57" s="42"/>
    </row>
    <row r="58" spans="1:27" x14ac:dyDescent="0.2">
      <c r="A58" s="39" t="s">
        <v>86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34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">
      <c r="A59" s="39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34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1"/>
      <c r="X59" s="31"/>
      <c r="Y59" s="31"/>
      <c r="Z59" s="42"/>
      <c r="AA59" s="42"/>
    </row>
    <row r="60" spans="1:27" x14ac:dyDescent="0.2">
      <c r="A60" s="10" t="s">
        <v>91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34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31"/>
      <c r="X60" s="31"/>
      <c r="Y60" s="31"/>
      <c r="Z60" s="42"/>
      <c r="AA60" s="42"/>
    </row>
    <row r="61" spans="1:27" x14ac:dyDescent="0.2">
      <c r="A61" s="50" t="s">
        <v>92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34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31"/>
      <c r="X61" s="31"/>
      <c r="Y61" s="31"/>
      <c r="Z61" s="42"/>
      <c r="AA61" s="42"/>
    </row>
    <row r="62" spans="1:27" x14ac:dyDescent="0.2">
      <c r="A62" s="22" t="s">
        <v>82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34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31"/>
      <c r="X62" s="31"/>
      <c r="Y62" s="31"/>
      <c r="Z62" s="42"/>
      <c r="AA62" s="42"/>
    </row>
    <row r="63" spans="1:27" x14ac:dyDescent="0.2">
      <c r="A63" s="11" t="s">
        <v>24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9"/>
      <c r="Z63" s="5"/>
      <c r="AA63" s="5"/>
    </row>
    <row r="64" spans="1:27" x14ac:dyDescent="0.2">
      <c r="A64" s="39" t="s">
        <v>25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9" x14ac:dyDescent="0.2">
      <c r="A65" s="39" t="s">
        <v>26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/>
      <c r="U65" s="19"/>
      <c r="V65" s="42"/>
      <c r="W65" s="42"/>
      <c r="X65" s="42"/>
      <c r="Y65" s="42"/>
      <c r="Z65" s="42"/>
      <c r="AA65" s="42"/>
    </row>
    <row r="66" spans="1:29" ht="25.5" x14ac:dyDescent="0.2">
      <c r="A66" s="22" t="s">
        <v>27</v>
      </c>
      <c r="B66" s="42"/>
      <c r="C66" s="42"/>
      <c r="D66" s="41"/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34">
        <v>10000000</v>
      </c>
      <c r="AA66" s="20"/>
    </row>
    <row r="67" spans="1:29" x14ac:dyDescent="0.2">
      <c r="A67" s="35" t="s">
        <v>50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1"/>
      <c r="M67" s="42"/>
      <c r="N67" s="42"/>
      <c r="O67" s="42"/>
      <c r="P67" s="42"/>
      <c r="Q67" s="42"/>
      <c r="R67" s="41"/>
      <c r="S67" s="42"/>
      <c r="T67" s="42"/>
      <c r="U67" s="42"/>
      <c r="V67" s="42"/>
      <c r="W67" s="42"/>
      <c r="X67" s="42"/>
      <c r="Y67" s="42"/>
      <c r="Z67" s="42"/>
      <c r="AA67" s="42"/>
    </row>
    <row r="68" spans="1:29" x14ac:dyDescent="0.2">
      <c r="A68" s="35" t="s">
        <v>41</v>
      </c>
      <c r="B68" s="42"/>
      <c r="C68" s="41"/>
      <c r="D68" s="42"/>
      <c r="E68" s="42"/>
      <c r="F68" s="42"/>
      <c r="G68" s="42"/>
      <c r="H68" s="41"/>
      <c r="I68" s="42"/>
      <c r="J68" s="42"/>
      <c r="K68" s="42"/>
      <c r="L68" s="42"/>
      <c r="M68" s="42"/>
      <c r="N68" s="41"/>
      <c r="O68" s="42"/>
      <c r="P68" s="42"/>
      <c r="Q68" s="42"/>
      <c r="R68" s="42"/>
      <c r="S68" s="42"/>
      <c r="T68" s="41"/>
      <c r="U68" s="42"/>
      <c r="V68" s="42"/>
      <c r="W68" s="42"/>
      <c r="X68" s="42"/>
      <c r="Y68" s="42"/>
      <c r="Z68" s="41">
        <v>337500</v>
      </c>
      <c r="AA68" s="34"/>
    </row>
    <row r="69" spans="1:29" x14ac:dyDescent="0.2">
      <c r="A69" s="11" t="s">
        <v>38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9" x14ac:dyDescent="0.2">
      <c r="A70" s="35" t="s">
        <v>57</v>
      </c>
      <c r="B70" s="42"/>
      <c r="C70" s="42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2"/>
      <c r="R70" s="41"/>
      <c r="S70" s="42"/>
      <c r="T70" s="42"/>
      <c r="U70" s="42"/>
      <c r="V70" s="42"/>
      <c r="W70" s="42"/>
      <c r="X70" s="42"/>
      <c r="Y70" s="42"/>
      <c r="Z70" s="41">
        <v>150000</v>
      </c>
      <c r="AA70" s="34"/>
    </row>
    <row r="71" spans="1:29" x14ac:dyDescent="0.2">
      <c r="A71" s="35" t="s">
        <v>39</v>
      </c>
      <c r="B71" s="42"/>
      <c r="C71" s="42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2"/>
      <c r="P71" s="41"/>
      <c r="Q71" s="42"/>
      <c r="R71" s="41"/>
      <c r="S71" s="42"/>
      <c r="T71" s="42"/>
      <c r="U71" s="42"/>
      <c r="V71" s="42"/>
      <c r="W71" s="42"/>
      <c r="X71" s="42"/>
      <c r="Y71" s="42"/>
      <c r="Z71" s="41">
        <v>500000</v>
      </c>
      <c r="AA71" s="34"/>
    </row>
    <row r="72" spans="1:29" x14ac:dyDescent="0.2">
      <c r="A72" s="35" t="s">
        <v>58</v>
      </c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1"/>
      <c r="AA72" s="34"/>
    </row>
    <row r="73" spans="1:29" x14ac:dyDescent="0.2">
      <c r="A73" s="35" t="s">
        <v>40</v>
      </c>
      <c r="B73" s="42"/>
      <c r="C73" s="42"/>
      <c r="D73" s="42"/>
      <c r="E73" s="42"/>
      <c r="F73" s="41"/>
      <c r="G73" s="41"/>
      <c r="H73" s="41"/>
      <c r="I73" s="42"/>
      <c r="J73" s="42"/>
      <c r="K73" s="42"/>
      <c r="L73" s="41"/>
      <c r="M73" s="42"/>
      <c r="N73" s="42"/>
      <c r="O73" s="42"/>
      <c r="P73" s="41"/>
      <c r="Q73" s="42"/>
      <c r="R73" s="42"/>
      <c r="S73" s="42"/>
      <c r="T73" s="41"/>
      <c r="U73" s="42"/>
      <c r="V73" s="42"/>
      <c r="W73" s="42"/>
      <c r="X73" s="42"/>
      <c r="Y73" s="42"/>
      <c r="Z73" s="41">
        <v>200000</v>
      </c>
      <c r="AA73" s="42"/>
      <c r="AB73" s="20" t="s">
        <v>60</v>
      </c>
      <c r="AC73" s="20" t="s">
        <v>59</v>
      </c>
    </row>
    <row r="74" spans="1:29" x14ac:dyDescent="0.2">
      <c r="A74" s="11" t="s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9" x14ac:dyDescent="0.2">
      <c r="A75" s="35" t="s">
        <v>83</v>
      </c>
      <c r="B75" s="41"/>
      <c r="C75" s="41"/>
      <c r="D75" s="41"/>
      <c r="E75" s="41"/>
      <c r="F75" s="41"/>
      <c r="G75" s="41"/>
      <c r="H75" s="41"/>
      <c r="I75" s="42"/>
      <c r="J75" s="41"/>
      <c r="K75" s="42"/>
      <c r="L75" s="41"/>
      <c r="M75" s="42"/>
      <c r="N75" s="41"/>
      <c r="O75" s="42"/>
      <c r="P75" s="41"/>
      <c r="Q75" s="42"/>
      <c r="R75" s="41"/>
      <c r="S75" s="42"/>
      <c r="T75" s="41"/>
      <c r="U75" s="42"/>
      <c r="V75" s="41"/>
      <c r="W75" s="42"/>
      <c r="X75" s="41"/>
      <c r="Y75" s="42"/>
      <c r="Z75" s="41">
        <v>5599000</v>
      </c>
      <c r="AA75" s="31"/>
    </row>
    <row r="76" spans="1:29" x14ac:dyDescent="0.2">
      <c r="A76" s="35" t="s">
        <v>84</v>
      </c>
      <c r="B76" s="41"/>
      <c r="C76" s="41"/>
      <c r="D76" s="41"/>
      <c r="E76" s="42"/>
      <c r="F76" s="41"/>
      <c r="G76" s="42"/>
      <c r="H76" s="41"/>
      <c r="I76" s="42"/>
      <c r="J76" s="41"/>
      <c r="K76" s="42"/>
      <c r="L76" s="41"/>
      <c r="M76" s="42"/>
      <c r="N76" s="41"/>
      <c r="O76" s="42"/>
      <c r="P76" s="41"/>
      <c r="Q76" s="42"/>
      <c r="R76" s="41"/>
      <c r="S76" s="42"/>
      <c r="T76" s="41"/>
      <c r="U76" s="42"/>
      <c r="V76" s="41"/>
      <c r="W76" s="42"/>
      <c r="X76" s="41"/>
      <c r="Y76" s="42"/>
      <c r="Z76" s="41">
        <v>1187667</v>
      </c>
      <c r="AA76" s="31"/>
    </row>
    <row r="77" spans="1:29" ht="13.5" thickBot="1" x14ac:dyDescent="0.25">
      <c r="A77" s="24" t="s">
        <v>22</v>
      </c>
      <c r="B77" s="37">
        <f>SUM(B6:B76)</f>
        <v>0</v>
      </c>
      <c r="C77" s="37">
        <f t="shared" ref="C77:Y77" si="0">SUM(C6:C76)</f>
        <v>0</v>
      </c>
      <c r="D77" s="37">
        <f t="shared" si="0"/>
        <v>0</v>
      </c>
      <c r="E77" s="37">
        <f t="shared" si="0"/>
        <v>0</v>
      </c>
      <c r="F77" s="37">
        <f t="shared" si="0"/>
        <v>0</v>
      </c>
      <c r="G77" s="37">
        <f t="shared" si="0"/>
        <v>0</v>
      </c>
      <c r="H77" s="37">
        <f t="shared" si="0"/>
        <v>0</v>
      </c>
      <c r="I77" s="37">
        <f t="shared" si="0"/>
        <v>0</v>
      </c>
      <c r="J77" s="37">
        <f t="shared" si="0"/>
        <v>0</v>
      </c>
      <c r="K77" s="37">
        <f t="shared" si="0"/>
        <v>0</v>
      </c>
      <c r="L77" s="37">
        <f t="shared" si="0"/>
        <v>0</v>
      </c>
      <c r="M77" s="37">
        <f t="shared" si="0"/>
        <v>0</v>
      </c>
      <c r="N77" s="37">
        <f t="shared" si="0"/>
        <v>0</v>
      </c>
      <c r="O77" s="37">
        <f t="shared" si="0"/>
        <v>0</v>
      </c>
      <c r="P77" s="37">
        <f t="shared" si="0"/>
        <v>0</v>
      </c>
      <c r="Q77" s="37">
        <f t="shared" si="0"/>
        <v>0</v>
      </c>
      <c r="R77" s="37">
        <f t="shared" si="0"/>
        <v>0</v>
      </c>
      <c r="S77" s="37">
        <f t="shared" si="0"/>
        <v>0</v>
      </c>
      <c r="T77" s="37">
        <f t="shared" si="0"/>
        <v>0</v>
      </c>
      <c r="U77" s="37">
        <f t="shared" si="0"/>
        <v>0</v>
      </c>
      <c r="V77" s="37">
        <f t="shared" si="0"/>
        <v>0</v>
      </c>
      <c r="W77" s="37">
        <f t="shared" si="0"/>
        <v>0</v>
      </c>
      <c r="X77" s="37">
        <f t="shared" si="0"/>
        <v>0</v>
      </c>
      <c r="Y77" s="37">
        <f t="shared" si="0"/>
        <v>0</v>
      </c>
      <c r="Z77" s="37">
        <f t="shared" ref="Z77" si="1">SUM(Z17:Z76)</f>
        <v>18141169</v>
      </c>
      <c r="AA77" s="34"/>
      <c r="AB77" s="36">
        <f>SUM(X77+V77+T77+R77+P77+N77+L77+J77+H77+F77+D77+B77)</f>
        <v>0</v>
      </c>
      <c r="AC77" s="36">
        <f>SUM(Y77+W77+U77+S77+Q77+O77+M77+K77+I77+G77+E77+C77)</f>
        <v>0</v>
      </c>
    </row>
    <row r="78" spans="1:29" ht="13.5" thickBot="1" x14ac:dyDescent="0.25">
      <c r="A78" s="24" t="s">
        <v>21</v>
      </c>
      <c r="B78" s="165" t="e">
        <f>(C77*100)/B77</f>
        <v>#DIV/0!</v>
      </c>
      <c r="C78" s="166"/>
      <c r="D78" s="165" t="e">
        <f t="shared" ref="D78" si="2">(E77*100)/D77</f>
        <v>#DIV/0!</v>
      </c>
      <c r="E78" s="166"/>
      <c r="F78" s="165" t="e">
        <f t="shared" ref="F78" si="3">(G77*100)/F77</f>
        <v>#DIV/0!</v>
      </c>
      <c r="G78" s="166"/>
      <c r="H78" s="165" t="e">
        <f t="shared" ref="H78" si="4">(I77*100)/H77</f>
        <v>#DIV/0!</v>
      </c>
      <c r="I78" s="166"/>
      <c r="J78" s="165" t="e">
        <f t="shared" ref="J78" si="5">(K77*100)/J77</f>
        <v>#DIV/0!</v>
      </c>
      <c r="K78" s="166"/>
      <c r="L78" s="165" t="e">
        <f t="shared" ref="L78" si="6">(M77*100)/L77</f>
        <v>#DIV/0!</v>
      </c>
      <c r="M78" s="166"/>
      <c r="N78" s="165" t="e">
        <f t="shared" ref="N78" si="7">(O77*100)/N77</f>
        <v>#DIV/0!</v>
      </c>
      <c r="O78" s="166"/>
      <c r="P78" s="165" t="e">
        <f t="shared" ref="P78" si="8">(Q77*100)/P77</f>
        <v>#DIV/0!</v>
      </c>
      <c r="Q78" s="166"/>
      <c r="R78" s="165" t="e">
        <f t="shared" ref="R78" si="9">(S77*100)/R77</f>
        <v>#DIV/0!</v>
      </c>
      <c r="S78" s="166"/>
      <c r="T78" s="165" t="e">
        <f t="shared" ref="T78" si="10">(U77*100)/T77</f>
        <v>#DIV/0!</v>
      </c>
      <c r="U78" s="166"/>
      <c r="V78" s="165" t="e">
        <f t="shared" ref="V78" si="11">(W77*100)/V77</f>
        <v>#DIV/0!</v>
      </c>
      <c r="W78" s="166"/>
      <c r="X78" s="165" t="e">
        <f t="shared" ref="X78" si="12">(Y77*100)/X77</f>
        <v>#DIV/0!</v>
      </c>
      <c r="Y78" s="166"/>
      <c r="Z78" s="165">
        <f t="shared" ref="Z78" si="13">(AA77*100)/Z77</f>
        <v>0</v>
      </c>
      <c r="AA78" s="166"/>
      <c r="AB78" s="165" t="e">
        <f t="shared" ref="AB78" si="14">(AC77*100)/AB77</f>
        <v>#DIV/0!</v>
      </c>
      <c r="AC78" s="166"/>
    </row>
    <row r="79" spans="1:29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1" spans="1:13" x14ac:dyDescent="0.2">
      <c r="A81" s="18"/>
      <c r="L81" s="18"/>
      <c r="M81" s="18"/>
    </row>
    <row r="82" spans="1:13" x14ac:dyDescent="0.2">
      <c r="A82" s="18"/>
      <c r="B82" s="18"/>
      <c r="C82" s="18"/>
    </row>
    <row r="83" spans="1:13" x14ac:dyDescent="0.2">
      <c r="A83" s="18"/>
      <c r="B83" s="18"/>
      <c r="C83" s="18"/>
    </row>
  </sheetData>
  <mergeCells count="32">
    <mergeCell ref="V4:W4"/>
    <mergeCell ref="A1:A3"/>
    <mergeCell ref="B1:V3"/>
    <mergeCell ref="W1:Y1"/>
    <mergeCell ref="W2:Y2"/>
    <mergeCell ref="W3:Y3"/>
    <mergeCell ref="B4:C4"/>
    <mergeCell ref="D4:E4"/>
    <mergeCell ref="F4:G4"/>
    <mergeCell ref="H4:I4"/>
    <mergeCell ref="J4:K4"/>
    <mergeCell ref="AB78:AC78"/>
    <mergeCell ref="X4:Y4"/>
    <mergeCell ref="Z4:AA4"/>
    <mergeCell ref="B78:C78"/>
    <mergeCell ref="D78:E78"/>
    <mergeCell ref="F78:G78"/>
    <mergeCell ref="H78:I78"/>
    <mergeCell ref="J78:K78"/>
    <mergeCell ref="L78:M78"/>
    <mergeCell ref="N78:O78"/>
    <mergeCell ref="P78:Q78"/>
    <mergeCell ref="L4:M4"/>
    <mergeCell ref="N4:O4"/>
    <mergeCell ref="P4:Q4"/>
    <mergeCell ref="R4:S4"/>
    <mergeCell ref="T4:U4"/>
    <mergeCell ref="R78:S78"/>
    <mergeCell ref="T78:U78"/>
    <mergeCell ref="V78:W78"/>
    <mergeCell ref="X78:Y78"/>
    <mergeCell ref="Z78:AA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1"/>
  <sheetViews>
    <sheetView showGridLines="0" zoomScale="85" zoomScaleNormal="85" workbookViewId="0">
      <selection activeCell="N8" sqref="N8"/>
    </sheetView>
  </sheetViews>
  <sheetFormatPr baseColWidth="10" defaultColWidth="11.42578125" defaultRowHeight="12.75" x14ac:dyDescent="0.2"/>
  <cols>
    <col min="1" max="1" width="12.42578125" style="110" customWidth="1"/>
    <col min="2" max="2" width="69.7109375" style="110" customWidth="1"/>
    <col min="3" max="3" width="17.28515625" style="110" customWidth="1"/>
    <col min="4" max="4" width="17.7109375" style="110" customWidth="1"/>
    <col min="5" max="5" width="15.42578125" style="110" customWidth="1"/>
    <col min="6" max="6" width="21.7109375" style="110" customWidth="1"/>
    <col min="7" max="7" width="16.140625" style="110" customWidth="1"/>
    <col min="8" max="8" width="17.140625" style="110" customWidth="1"/>
    <col min="9" max="10" width="15.42578125" style="110" customWidth="1"/>
    <col min="11" max="11" width="19.140625" style="110" customWidth="1"/>
    <col min="12" max="12" width="17.42578125" style="110" bestFit="1" customWidth="1"/>
    <col min="13" max="13" width="19.28515625" style="110" customWidth="1"/>
    <col min="14" max="14" width="16.7109375" style="110" customWidth="1"/>
    <col min="15" max="15" width="20.5703125" style="110" customWidth="1"/>
    <col min="16" max="16" width="11.42578125" style="110"/>
    <col min="17" max="17" width="17.42578125" style="110" customWidth="1"/>
    <col min="18" max="16384" width="11.42578125" style="110"/>
  </cols>
  <sheetData>
    <row r="1" spans="1:18" ht="15" x14ac:dyDescent="0.25">
      <c r="O1" s="111"/>
    </row>
    <row r="2" spans="1:18" ht="25.5" customHeight="1" thickBot="1" x14ac:dyDescent="0.3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2"/>
    </row>
    <row r="3" spans="1:18" ht="23.25" customHeight="1" x14ac:dyDescent="0.25">
      <c r="B3" s="176"/>
      <c r="C3" s="179" t="s">
        <v>182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264" t="s">
        <v>199</v>
      </c>
      <c r="O3" s="265"/>
    </row>
    <row r="4" spans="1:18" ht="24" customHeight="1" x14ac:dyDescent="0.25">
      <c r="B4" s="177"/>
      <c r="C4" s="181" t="s">
        <v>181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266" t="s">
        <v>200</v>
      </c>
      <c r="O4" s="267"/>
    </row>
    <row r="5" spans="1:18" ht="20.25" customHeight="1" x14ac:dyDescent="0.25">
      <c r="B5" s="177"/>
      <c r="C5" s="181" t="s">
        <v>180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266" t="s">
        <v>201</v>
      </c>
      <c r="O5" s="267"/>
    </row>
    <row r="6" spans="1:18" ht="24" customHeight="1" x14ac:dyDescent="0.25">
      <c r="B6" s="177"/>
      <c r="C6" s="181" t="s">
        <v>168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260" t="s">
        <v>202</v>
      </c>
      <c r="O6" s="261"/>
    </row>
    <row r="7" spans="1:18" ht="21.75" customHeight="1" thickBot="1" x14ac:dyDescent="0.3">
      <c r="B7" s="178"/>
      <c r="C7" s="183" t="s">
        <v>183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262"/>
      <c r="O7" s="263"/>
    </row>
    <row r="8" spans="1:18" ht="15.75" thickBot="1" x14ac:dyDescent="0.3"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2"/>
    </row>
    <row r="9" spans="1:18" ht="15.75" thickBot="1" x14ac:dyDescent="0.25">
      <c r="A9" s="131" t="s">
        <v>179</v>
      </c>
      <c r="B9" s="136" t="s">
        <v>178</v>
      </c>
      <c r="C9" s="130" t="s">
        <v>177</v>
      </c>
      <c r="D9" s="130" t="s">
        <v>176</v>
      </c>
      <c r="E9" s="130" t="s">
        <v>134</v>
      </c>
      <c r="F9" s="130" t="s">
        <v>175</v>
      </c>
      <c r="G9" s="130" t="s">
        <v>136</v>
      </c>
      <c r="H9" s="130" t="s">
        <v>137</v>
      </c>
      <c r="I9" s="130" t="s">
        <v>138</v>
      </c>
      <c r="J9" s="130" t="s">
        <v>139</v>
      </c>
      <c r="K9" s="130" t="s">
        <v>174</v>
      </c>
      <c r="L9" s="130" t="s">
        <v>141</v>
      </c>
      <c r="M9" s="130" t="s">
        <v>173</v>
      </c>
      <c r="N9" s="129" t="s">
        <v>172</v>
      </c>
      <c r="O9" s="128" t="s">
        <v>102</v>
      </c>
    </row>
    <row r="10" spans="1:18" ht="15" x14ac:dyDescent="0.25">
      <c r="A10" s="139">
        <v>1</v>
      </c>
      <c r="B10" s="137"/>
      <c r="C10" s="122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0"/>
    </row>
    <row r="11" spans="1:18" ht="15" x14ac:dyDescent="0.25">
      <c r="A11" s="140">
        <v>2</v>
      </c>
      <c r="B11" s="138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0"/>
    </row>
    <row r="12" spans="1:18" ht="15" x14ac:dyDescent="0.25">
      <c r="A12" s="140">
        <v>3</v>
      </c>
      <c r="B12" s="138"/>
      <c r="C12" s="122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0"/>
    </row>
    <row r="13" spans="1:18" ht="15" x14ac:dyDescent="0.25">
      <c r="A13" s="140">
        <v>4</v>
      </c>
      <c r="B13" s="138"/>
      <c r="C13" s="122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0"/>
    </row>
    <row r="14" spans="1:18" ht="15" x14ac:dyDescent="0.25">
      <c r="A14" s="140">
        <v>5</v>
      </c>
      <c r="B14" s="138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0"/>
    </row>
    <row r="15" spans="1:18" ht="15" x14ac:dyDescent="0.25">
      <c r="A15" s="140">
        <v>6</v>
      </c>
      <c r="B15" s="138"/>
      <c r="C15" s="122"/>
      <c r="D15" s="121"/>
      <c r="E15" s="121"/>
      <c r="F15" s="121"/>
      <c r="G15" s="121"/>
      <c r="H15" s="121"/>
      <c r="I15" s="121"/>
      <c r="J15" s="121"/>
      <c r="K15" s="121"/>
      <c r="L15" s="122"/>
      <c r="M15" s="121"/>
      <c r="N15" s="121"/>
      <c r="O15" s="120"/>
    </row>
    <row r="16" spans="1:18" ht="15" x14ac:dyDescent="0.25">
      <c r="A16" s="140">
        <v>7</v>
      </c>
      <c r="B16" s="138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0"/>
      <c r="R16" s="123"/>
    </row>
    <row r="17" spans="1:17" ht="15" x14ac:dyDescent="0.25">
      <c r="A17" s="140">
        <v>8</v>
      </c>
      <c r="B17" s="138"/>
      <c r="C17" s="12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0"/>
      <c r="Q17" s="123"/>
    </row>
    <row r="18" spans="1:17" ht="15" x14ac:dyDescent="0.25">
      <c r="A18" s="140">
        <v>9</v>
      </c>
      <c r="B18" s="138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0"/>
    </row>
    <row r="19" spans="1:17" ht="15" x14ac:dyDescent="0.25">
      <c r="A19" s="140">
        <v>10</v>
      </c>
      <c r="B19" s="138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0"/>
      <c r="Q19" s="126"/>
    </row>
    <row r="20" spans="1:17" ht="15" x14ac:dyDescent="0.25">
      <c r="A20" s="140">
        <v>11</v>
      </c>
      <c r="B20" s="138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0"/>
      <c r="Q20" s="123"/>
    </row>
    <row r="21" spans="1:17" ht="15" x14ac:dyDescent="0.25">
      <c r="A21" s="140">
        <v>12</v>
      </c>
      <c r="B21" s="138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0"/>
    </row>
    <row r="22" spans="1:17" ht="15" x14ac:dyDescent="0.25">
      <c r="A22" s="140">
        <v>13</v>
      </c>
      <c r="B22" s="138"/>
      <c r="C22" s="122"/>
      <c r="D22" s="121"/>
      <c r="E22" s="124"/>
      <c r="F22" s="124"/>
      <c r="G22" s="122"/>
      <c r="H22" s="124"/>
      <c r="I22" s="124"/>
      <c r="J22" s="124"/>
      <c r="K22" s="122"/>
      <c r="L22" s="122"/>
      <c r="M22" s="122"/>
      <c r="N22" s="122"/>
      <c r="O22" s="120"/>
      <c r="Q22" s="123"/>
    </row>
    <row r="23" spans="1:17" ht="15" x14ac:dyDescent="0.25">
      <c r="A23" s="140">
        <v>14</v>
      </c>
      <c r="B23" s="138"/>
      <c r="C23" s="122"/>
      <c r="D23" s="121"/>
      <c r="E23" s="121"/>
      <c r="F23" s="124"/>
      <c r="G23" s="122"/>
      <c r="H23" s="121"/>
      <c r="I23" s="124"/>
      <c r="J23" s="124"/>
      <c r="K23" s="121"/>
      <c r="L23" s="122"/>
      <c r="M23" s="122"/>
      <c r="N23" s="121"/>
      <c r="O23" s="120"/>
      <c r="Q23" s="123"/>
    </row>
    <row r="24" spans="1:17" ht="15.75" thickBot="1" x14ac:dyDescent="0.3">
      <c r="A24" s="140">
        <v>15</v>
      </c>
      <c r="B24" s="134"/>
      <c r="C24" s="122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0">
        <f>C24+D24+E24+F24+G24+H24+I24+J24+K24+L24+M24+N24</f>
        <v>0</v>
      </c>
    </row>
    <row r="25" spans="1:17" ht="15.75" thickBot="1" x14ac:dyDescent="0.3">
      <c r="A25" s="141"/>
      <c r="B25" s="135" t="s">
        <v>102</v>
      </c>
      <c r="C25" s="119">
        <f t="shared" ref="C25:N25" si="0">C10+C11+C12+C13+C14+C15+C16+C17+C18+C19+C20+C21+C22+C23+C24</f>
        <v>0</v>
      </c>
      <c r="D25" s="119">
        <f t="shared" si="0"/>
        <v>0</v>
      </c>
      <c r="E25" s="119">
        <f t="shared" si="0"/>
        <v>0</v>
      </c>
      <c r="F25" s="119">
        <f t="shared" si="0"/>
        <v>0</v>
      </c>
      <c r="G25" s="119">
        <f t="shared" si="0"/>
        <v>0</v>
      </c>
      <c r="H25" s="119">
        <f t="shared" si="0"/>
        <v>0</v>
      </c>
      <c r="I25" s="119">
        <f t="shared" si="0"/>
        <v>0</v>
      </c>
      <c r="J25" s="119">
        <f t="shared" si="0"/>
        <v>0</v>
      </c>
      <c r="K25" s="119">
        <f t="shared" si="0"/>
        <v>0</v>
      </c>
      <c r="L25" s="119">
        <f t="shared" si="0"/>
        <v>0</v>
      </c>
      <c r="M25" s="119">
        <f t="shared" si="0"/>
        <v>0</v>
      </c>
      <c r="N25" s="119">
        <f t="shared" si="0"/>
        <v>0</v>
      </c>
      <c r="O25" s="118">
        <f>SUM(O10:O24)</f>
        <v>0</v>
      </c>
    </row>
    <row r="26" spans="1:17" ht="15" x14ac:dyDescent="0.25">
      <c r="O26" s="111"/>
    </row>
    <row r="27" spans="1:17" ht="15.75" x14ac:dyDescent="0.25">
      <c r="B27" s="117"/>
      <c r="C27" s="117"/>
      <c r="D27" s="117"/>
      <c r="E27" s="117"/>
      <c r="F27" s="117"/>
      <c r="O27" s="111"/>
    </row>
    <row r="28" spans="1:17" ht="20.25" x14ac:dyDescent="0.3">
      <c r="A28" s="110" t="s">
        <v>184</v>
      </c>
      <c r="B28" s="116" t="s">
        <v>171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N28" s="114"/>
      <c r="O28" s="111"/>
    </row>
    <row r="29" spans="1:17" ht="15.75" thickBot="1" x14ac:dyDescent="0.3">
      <c r="M29" s="113"/>
      <c r="O29" s="111"/>
    </row>
    <row r="30" spans="1:17" ht="15.75" thickBot="1" x14ac:dyDescent="0.3">
      <c r="F30" s="112"/>
      <c r="O30" s="111"/>
    </row>
    <row r="31" spans="1:17" ht="15" x14ac:dyDescent="0.25">
      <c r="O31" s="111"/>
    </row>
  </sheetData>
  <mergeCells count="10">
    <mergeCell ref="N6:O7"/>
    <mergeCell ref="B3:B7"/>
    <mergeCell ref="C3:M3"/>
    <mergeCell ref="C4:M4"/>
    <mergeCell ref="C5:M5"/>
    <mergeCell ref="C6:M6"/>
    <mergeCell ref="C7:M7"/>
    <mergeCell ref="N3:O3"/>
    <mergeCell ref="N4:O4"/>
    <mergeCell ref="N5:O5"/>
  </mergeCells>
  <printOptions horizontalCentered="1" vertic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AÑO 2012</vt:lpstr>
      <vt:lpstr>Presup. General 2014</vt:lpstr>
      <vt:lpstr>CRAVO</vt:lpstr>
      <vt:lpstr>MQT - CY</vt:lpstr>
      <vt:lpstr>BALAY</vt:lpstr>
      <vt:lpstr>ADMON</vt:lpstr>
      <vt:lpstr>TRANSPTE</vt:lpstr>
      <vt:lpstr>BARRANCA</vt:lpstr>
      <vt:lpstr>SG.SST</vt:lpstr>
      <vt:lpstr>Presupuesto SST</vt:lpstr>
      <vt:lpstr>Seguimiento</vt:lpstr>
      <vt:lpstr>'Presupuesto SST'!Área_de_impresión</vt:lpstr>
      <vt:lpstr>Seguimiento!Área_de_impresión</vt:lpstr>
      <vt:lpstr>'Presup. General 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scardenas</dc:creator>
  <cp:lastModifiedBy>Yaiza Katherine Pinto Guerrer</cp:lastModifiedBy>
  <cp:lastPrinted>2022-01-13T14:40:25Z</cp:lastPrinted>
  <dcterms:created xsi:type="dcterms:W3CDTF">2010-12-28T13:44:11Z</dcterms:created>
  <dcterms:modified xsi:type="dcterms:W3CDTF">2024-06-18T16:59:33Z</dcterms:modified>
</cp:coreProperties>
</file>