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7.175\oficina_control_disciplinario_in\OCDI\SIG- MIPG\PROCEDIMIENTOS Y FORMATOS\FORMATOS DISCIPLINARIOS 2025\"/>
    </mc:Choice>
  </mc:AlternateContent>
  <bookViews>
    <workbookView xWindow="0" yWindow="0" windowWidth="16815" windowHeight="6750" activeTab="1"/>
  </bookViews>
  <sheets>
    <sheet name="Matriz" sheetId="4" r:id="rId1"/>
    <sheet name="Instructivo" sheetId="1" r:id="rId2"/>
    <sheet name="LISTAS" sheetId="3" state="hidden" r:id="rId3"/>
  </sheets>
  <definedNames>
    <definedName name="_xlnm._FilterDatabase" localSheetId="0" hidden="1">Matriz!$A$5:$AL$14</definedName>
    <definedName name="_xlnm.Print_Area" localSheetId="0">Matriz!$A$1:$AL$4</definedName>
    <definedName name="_xlnm.Print_Titles" localSheetId="0">Matriz!$1:$5</definedName>
    <definedName name="Z_76F3B4C0_D79F_4205_A509_1A5A579D8151_.wvu.FilterData" localSheetId="0" hidden="1">Matriz!$A$5:$AH$5</definedName>
    <definedName name="Z_7AF06396_95C6_4264_996A_7D898C121166_.wvu.FilterData" localSheetId="0" hidden="1">Matriz!$A$5:$AH$5</definedName>
    <definedName name="Z_A65B22FF_CF45_43B2_A3EB_DC43B82D0FDE_.wvu.FilterData" localSheetId="0" hidden="1">Matriz!$A$5:$AD$5</definedName>
    <definedName name="Z_D7776927_B56A_43B5_9CA6_982800BCD4A0_.wvu.FilterData" localSheetId="0" hidden="1">Matriz!$A$5:$AH$5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4" l="1"/>
  <c r="B40" i="4"/>
  <c r="H39" i="4"/>
  <c r="B39" i="4"/>
  <c r="H38" i="4"/>
  <c r="H37" i="4"/>
  <c r="H36" i="4"/>
  <c r="H35" i="4"/>
  <c r="B35" i="4"/>
  <c r="H34" i="4"/>
  <c r="B34" i="4"/>
  <c r="H33" i="4"/>
  <c r="B33" i="4"/>
  <c r="H32" i="4"/>
  <c r="E32" i="4"/>
  <c r="B32" i="4"/>
  <c r="H31" i="4"/>
  <c r="E31" i="4"/>
  <c r="B31" i="4"/>
  <c r="H30" i="4"/>
  <c r="E30" i="4"/>
  <c r="B30" i="4"/>
  <c r="H29" i="4"/>
  <c r="E29" i="4"/>
  <c r="B29" i="4"/>
  <c r="H28" i="4"/>
  <c r="E28" i="4"/>
  <c r="B28" i="4"/>
  <c r="H27" i="4"/>
  <c r="E27" i="4"/>
  <c r="B27" i="4"/>
  <c r="B42" i="4" l="1"/>
  <c r="H40" i="4"/>
  <c r="E38" i="4"/>
  <c r="E33" i="4"/>
  <c r="B36" i="4"/>
  <c r="E37" i="4" s="1"/>
  <c r="E39" i="4" s="1"/>
</calcChain>
</file>

<file path=xl/comments1.xml><?xml version="1.0" encoding="utf-8"?>
<comments xmlns="http://schemas.openxmlformats.org/spreadsheetml/2006/main">
  <authors>
    <author>Maryland Padilla Pedraza</author>
  </authors>
  <commentList>
    <comment ref="R5" authorId="0" shapeId="0">
      <text>
        <r>
          <rPr>
            <b/>
            <sz val="9"/>
            <color indexed="81"/>
            <rFont val="Tahoma"/>
            <family val="2"/>
          </rPr>
          <t>Maryland Padilla Pedraza:
Fecha auto de apertura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" authorId="0" shapeId="0">
      <text>
        <r>
          <rPr>
            <b/>
            <sz val="9"/>
            <color indexed="81"/>
            <rFont val="Tahoma"/>
            <family val="2"/>
          </rPr>
          <t>Maryland Padilla Pedraza:
12 meses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<sst xmlns="http://schemas.openxmlformats.org/spreadsheetml/2006/main" count="304" uniqueCount="206">
  <si>
    <t>Categoría</t>
  </si>
  <si>
    <t>Instrucciones</t>
  </si>
  <si>
    <t xml:space="preserve">Definiciones </t>
  </si>
  <si>
    <t>N/A</t>
  </si>
  <si>
    <t>RADICADO EXPEDIENTE</t>
  </si>
  <si>
    <t>FECHA DE RADICADO EN LA ENTIDAD</t>
  </si>
  <si>
    <t>RADICADO ORFEO</t>
  </si>
  <si>
    <t>RADICADO EXTERNO</t>
  </si>
  <si>
    <t>TIPO DE SOLICITUD</t>
  </si>
  <si>
    <t>QUEJOSO / INFORMANTE</t>
  </si>
  <si>
    <t>INDAGADO/INVESTIGADO</t>
  </si>
  <si>
    <t>DOCUMENTO IDENTIDAD DISCIPLINADO</t>
  </si>
  <si>
    <t>NIVEL DEL CARGO DEL INVESTIGADO</t>
  </si>
  <si>
    <t>CARGO DESEMPEÑADO</t>
  </si>
  <si>
    <t xml:space="preserve">RESUMEN DE LOS HECHOS </t>
  </si>
  <si>
    <t>FECHA DE LOS HECHOS</t>
  </si>
  <si>
    <t>TIPOLOGÍA DE LA FALTA</t>
  </si>
  <si>
    <t>TIPO DE FALTA INVESTIGADA</t>
  </si>
  <si>
    <t>ETAPA ACTUAL</t>
  </si>
  <si>
    <t>FECHA  INICIO INDAGACIÓN</t>
  </si>
  <si>
    <t>FECHA VENCIMIENTO INDAGACIÓN</t>
  </si>
  <si>
    <t xml:space="preserve">FECHA APERTURA INVESTIGACIÓN </t>
  </si>
  <si>
    <t>FECHA VENCIMIENTO INVESTIGACIÓN</t>
  </si>
  <si>
    <t>FECHA DE PRÓRROGA</t>
  </si>
  <si>
    <t>PRÓRROGA INVESTIGACIÓN (TÉRMINO EN DÍAS)</t>
  </si>
  <si>
    <t xml:space="preserve">FECHA VENCIMIENTO INVESTIGACIÓN CON PRÓRROGA </t>
  </si>
  <si>
    <t xml:space="preserve">FECHA CIERRE ETAPA INVESTIGACIÓN </t>
  </si>
  <si>
    <t xml:space="preserve">FECHA DEL PLIEGO DE CARGOS </t>
  </si>
  <si>
    <t>DECISIÓN</t>
  </si>
  <si>
    <t xml:space="preserve">FECHA DE FALLO PRIMERA INSTANCIA </t>
  </si>
  <si>
    <t>CLASE DE SANCIÓN</t>
  </si>
  <si>
    <t>FECHA FALLO SEGUNDA INSTANCIA</t>
  </si>
  <si>
    <t>FECHA DE ARCHIVO</t>
  </si>
  <si>
    <t>UBICACIÓN EXPEDIENTE FISICO</t>
  </si>
  <si>
    <t>INGRESO AL SID</t>
  </si>
  <si>
    <t>EXPEDIENTE VIRTUAL EN EL SID</t>
  </si>
  <si>
    <t>EXPEDIENTE DIGITALIZADO</t>
  </si>
  <si>
    <t xml:space="preserve">OBSERVACIONES </t>
  </si>
  <si>
    <t>PENDIENTES</t>
  </si>
  <si>
    <t>PROFESIONAL COMISIONADO</t>
  </si>
  <si>
    <t>FECHA ÚLTIMO AUTO</t>
  </si>
  <si>
    <t>Número de folios</t>
  </si>
  <si>
    <t>NÚMERO DE FOLIOS</t>
  </si>
  <si>
    <t>RESUMEN DE LOS HECHOS</t>
  </si>
  <si>
    <t>FECHA INICIO INDAGACIÓN</t>
  </si>
  <si>
    <t>FECHA APERTURA INVESTIGACIÓN</t>
  </si>
  <si>
    <t>FECHA VENCIMIENTO INVESTIGACIÓN CON PRÓRROGA</t>
  </si>
  <si>
    <t>FECHA CIERRE ETAPA INVESTIGACIÓN</t>
  </si>
  <si>
    <t>FECHA DEL PLIEGO DE CARGOS</t>
  </si>
  <si>
    <t>FECHA DE FALLO PRIMERA INSTANCIA</t>
  </si>
  <si>
    <t>OBSERVACIONES</t>
  </si>
  <si>
    <t>Registrar el número del expediente y/o proceso disciplinario correspondiente a la vigencia, en orden consecutivo ascendente.</t>
  </si>
  <si>
    <t>Relacionar la fecha en la que se realiza el registro en el sistema de información Orfeo.</t>
  </si>
  <si>
    <t>Registrar el número de radicado asignado por el sistema Orfeo a la queja, informe o traslado por competencia.</t>
  </si>
  <si>
    <t>Registrar el número de radicado asignado por la entidad externa remitente.</t>
  </si>
  <si>
    <t>INDAGADO / INVESTIGADO</t>
  </si>
  <si>
    <t>Registrar los nombres y apellidos del funcionario o exfuncionario mencionado en el auto de inicio.</t>
  </si>
  <si>
    <t>Registrar la fecha de ocurrencia de los hechos a indagar y/o investigar.</t>
  </si>
  <si>
    <t>Clasificar la conducta de acuerdo con su naturaleza, conforme al listado de opciones establecido.</t>
  </si>
  <si>
    <t>Seleccionar la etapa actual del proceso según listado desplegable.</t>
  </si>
  <si>
    <t>Registrar la fecha del auto que ordena iniciar la indagación previa.</t>
  </si>
  <si>
    <t>Calcular y registrar la fecha de vencimiento de la indagación (180 días desde el auto de inicio).</t>
  </si>
  <si>
    <t>Registrar la fecha del auto que ordena iniciar la investigación disciplinaria.</t>
  </si>
  <si>
    <t>Calcular y registrar la fecha de vencimiento de la investigación (180 días desde el auto de apertura).</t>
  </si>
  <si>
    <t>Registrar la fecha del auto que ordena la prórroga de la investigación disciplinaria.</t>
  </si>
  <si>
    <t>Registrar el número de días por los cuales se prorrogó la investigación.</t>
  </si>
  <si>
    <t>Registrar la fecha del auto que profiere el pliego de cargos.</t>
  </si>
  <si>
    <t>Registrar la fecha del fallo de primera instancia.</t>
  </si>
  <si>
    <t>Seleccionar la clase de sanción impuesta, si aplica.</t>
  </si>
  <si>
    <t>Registrar la fecha del fallo de segunda instancia, si aplica.</t>
  </si>
  <si>
    <t>Registrar la fecha del auto que ordena el archivo del proceso.</t>
  </si>
  <si>
    <t>UBICACIÓN EXPEDIENTE FÍSICO</t>
  </si>
  <si>
    <t>Incluir observaciones relevantes sobre el proceso.</t>
  </si>
  <si>
    <t>Registrar actividades pendientes por ejecutar en la etapa actual.</t>
  </si>
  <si>
    <t>Registrar el nombre del abogado comisionado para adelantar el proceso.</t>
  </si>
  <si>
    <t>Registrar la fecha del último auto que obra en el expediente.</t>
  </si>
  <si>
    <t>Registrar el número de folios físicos del expediente.</t>
  </si>
  <si>
    <r>
      <t xml:space="preserve">Indicar la naturaleza del documento o actuación con la que se da inicio al proceso disciplinario, seleccionando una de las siguientes opciones:
</t>
    </r>
    <r>
      <rPr>
        <b/>
        <sz val="11"/>
        <color theme="1"/>
        <rFont val="Arial Narrow"/>
        <family val="2"/>
      </rPr>
      <t>Informe:</t>
    </r>
    <r>
      <rPr>
        <sz val="11"/>
        <color theme="1"/>
        <rFont val="Arial Narrow"/>
        <family val="2"/>
      </rPr>
      <t xml:space="preserve"> Cuando el proceso se origina a partir de un informe interno de servidor(a) o contratista.
</t>
    </r>
    <r>
      <rPr>
        <b/>
        <sz val="11"/>
        <color theme="1"/>
        <rFont val="Arial Narrow"/>
        <family val="2"/>
      </rPr>
      <t>Traslado por competencia:</t>
    </r>
    <r>
      <rPr>
        <sz val="11"/>
        <color theme="1"/>
        <rFont val="Arial Narrow"/>
        <family val="2"/>
      </rPr>
      <t xml:space="preserve"> Cuando la actuación se remite desde otra entidad o dependencia para que la OCDI asuma competencia.
</t>
    </r>
    <r>
      <rPr>
        <b/>
        <sz val="11"/>
        <color theme="1"/>
        <rFont val="Arial Narrow"/>
        <family val="2"/>
      </rPr>
      <t>Queja y/o petición:</t>
    </r>
    <r>
      <rPr>
        <sz val="11"/>
        <color theme="1"/>
        <rFont val="Arial Narrow"/>
        <family val="2"/>
      </rPr>
      <t xml:space="preserve"> Cuando el proceso se origina por la presentación de una queja, denuncia o petición realizada por un ciudadano o entidad externa.</t>
    </r>
  </si>
  <si>
    <t>Registrar los datos del ciudadano, servidor o entidad que remite la comunicación que da origen al proceso.</t>
  </si>
  <si>
    <t>Registrar los nombres y apellidos del funcionario o exfuncionario vinculado en etapa de investigación.</t>
  </si>
  <si>
    <t>Relacionar de manera clara y sucinta los hechos principales que dieron lugar al proceso disciplinario, sin vulnerar la reserva legal.</t>
  </si>
  <si>
    <t>Seleccionar de la lista desplegable la tipología de la falta: 
Gravísima. 
Grave. 
Leve.</t>
  </si>
  <si>
    <t>NIVEL CARGO DEL INVESTIGADO</t>
  </si>
  <si>
    <t>ETAPA</t>
  </si>
  <si>
    <t>TIPOLOGÍA</t>
  </si>
  <si>
    <t>QUEJA</t>
  </si>
  <si>
    <t>DIRECTIVO</t>
  </si>
  <si>
    <t>ACUMULADO</t>
  </si>
  <si>
    <t>Manual de Funciones</t>
  </si>
  <si>
    <t>GRAVISIMA</t>
  </si>
  <si>
    <t>FALLO ABSOLUTORIO</t>
  </si>
  <si>
    <t>DESTITUCIÓN E INHABILIDAD GENERAL</t>
  </si>
  <si>
    <t>PROFESIONAL UNIVERSITARIO CÓDIGO 219 GRADO 01</t>
  </si>
  <si>
    <t>INFORME</t>
  </si>
  <si>
    <t>ASESOR</t>
  </si>
  <si>
    <t>ALEGATOS DE CONCLUSIÓN</t>
  </si>
  <si>
    <t>Manual de procesos y procedimientos</t>
  </si>
  <si>
    <t xml:space="preserve">GRAVE </t>
  </si>
  <si>
    <t>FALLO SANCIONATORIO</t>
  </si>
  <si>
    <t>SUSPENSIÓN EN EL CARGO E INHABALIDAD ESPECIAL</t>
  </si>
  <si>
    <t>PROFESIONAL ESPECIALIZADO CÓDIGO 222 GRADO 02</t>
  </si>
  <si>
    <t>PROFESIONAL</t>
  </si>
  <si>
    <t>ALEGATOS PRECALIFICATORIOS</t>
  </si>
  <si>
    <t>Incumplimiento de deberes</t>
  </si>
  <si>
    <t>LEVE</t>
  </si>
  <si>
    <t>ARCHIVO</t>
  </si>
  <si>
    <t>SUSPENSIÓN EN EL CARGO</t>
  </si>
  <si>
    <t>PROFESIONAL ESPECIALIZADO CÓDIGO 222 GRADO 03</t>
  </si>
  <si>
    <t>TRASLADO POR COMPETENCIA</t>
  </si>
  <si>
    <t>TÉCNICO</t>
  </si>
  <si>
    <t>Pérdida o daño de bienes y/o elementos</t>
  </si>
  <si>
    <t>EN EVALUACIÓN</t>
  </si>
  <si>
    <t>MULTA</t>
  </si>
  <si>
    <t>SUBDIRECTOR ADMINISTRATIVO Y FINANCIERO CÓDIGO 70 GRADO 02</t>
  </si>
  <si>
    <t>ASISTENCIAL</t>
  </si>
  <si>
    <t>DESCARGOS</t>
  </si>
  <si>
    <t>Pérdida de documentos</t>
  </si>
  <si>
    <t>REMISIÓN POR COMPETENCIA</t>
  </si>
  <si>
    <t>AMONESTACIÓN ESCRITA</t>
  </si>
  <si>
    <t>AUXILIAR ADMINISTRATIVO CÓDIGO 407 GRADO 02</t>
  </si>
  <si>
    <t>EN AVERIGUACIÓN</t>
  </si>
  <si>
    <t>Presuntos actos de corrupción</t>
  </si>
  <si>
    <t>INHIBITORIO</t>
  </si>
  <si>
    <t>SANCIÓN CONVERTIDA A SALARIO</t>
  </si>
  <si>
    <t>GERENTE CÓDIGO 039 GRADO 01</t>
  </si>
  <si>
    <t>NO APLICA</t>
  </si>
  <si>
    <t>Debilidades etapas contratación</t>
  </si>
  <si>
    <t>REMISIÓN A JUZGAMIENTO</t>
  </si>
  <si>
    <t>SUBDIRECTOR TÉCNICO CÓDIGO 068 GRADO 02</t>
  </si>
  <si>
    <t>Irregularidades administrativas</t>
  </si>
  <si>
    <t>IMPEDIMENTO</t>
  </si>
  <si>
    <t>TÉCNICO OPERTATIVO CÓDIGO 314 GRADO 01</t>
  </si>
  <si>
    <t>FALLO SEGUNDA INSTANCIA</t>
  </si>
  <si>
    <t>Debilidades en la supervisión</t>
  </si>
  <si>
    <t>Inhabilidades</t>
  </si>
  <si>
    <t>JEFE OFICINA ASESORA CÓDIGO 115 GRADO 02</t>
  </si>
  <si>
    <t>INDAGACIÓN PRELIMINAR</t>
  </si>
  <si>
    <t xml:space="preserve">Pérdida y/o fuga de información </t>
  </si>
  <si>
    <t>ASESOR CÓDIGO:105  GRADO:01</t>
  </si>
  <si>
    <t>INDAGACIÓN PREVIA</t>
  </si>
  <si>
    <t>Presunto irrespeto a las personas con quienes debía interactuar en razón a su cargo</t>
  </si>
  <si>
    <t xml:space="preserve">INHIBITORIO </t>
  </si>
  <si>
    <t>Presuntos actos de corrupción con enfoque de género</t>
  </si>
  <si>
    <t>INVESTIGACIÓN DISCIPLINARIA</t>
  </si>
  <si>
    <t>Debilidades en respuestas a PQRS</t>
  </si>
  <si>
    <t>PLIEGO DE CARGOS</t>
  </si>
  <si>
    <t>Presuntos actos de maltrato</t>
  </si>
  <si>
    <t>PRÁCTICA DE PRUEBAS</t>
  </si>
  <si>
    <t>Conflicto de Intereses</t>
  </si>
  <si>
    <t>PRÓRROGA INVESTIGACIÓN</t>
  </si>
  <si>
    <t>PARA REPARTO</t>
  </si>
  <si>
    <t xml:space="preserve">REMISIÓN POR COMPETENCIA </t>
  </si>
  <si>
    <t>EXPEDIENTE VIRTUAL</t>
  </si>
  <si>
    <t>EXPEDIENTE EN EL SID</t>
  </si>
  <si>
    <t>INGRESADO</t>
  </si>
  <si>
    <t>SI</t>
  </si>
  <si>
    <t>PENDIENTE</t>
  </si>
  <si>
    <t>NO</t>
  </si>
  <si>
    <t>FINALIZADO</t>
  </si>
  <si>
    <t>ESTADO FINAL DE PROCESOS</t>
  </si>
  <si>
    <t>NIVEL CARGO INVESTIGADOS</t>
  </si>
  <si>
    <t>TIPOLOGÍA DE FALTA INVESTIGADA</t>
  </si>
  <si>
    <t>Fallo Sancionatorio</t>
  </si>
  <si>
    <t>Directivo</t>
  </si>
  <si>
    <t>Inhibitorios</t>
  </si>
  <si>
    <t>Asesor</t>
  </si>
  <si>
    <t>Indagaciones</t>
  </si>
  <si>
    <t>Profesional</t>
  </si>
  <si>
    <t xml:space="preserve">Investigaciones </t>
  </si>
  <si>
    <t>Técnico</t>
  </si>
  <si>
    <t>Prórroga Investigación</t>
  </si>
  <si>
    <t>Asistencial</t>
  </si>
  <si>
    <t>Archivos</t>
  </si>
  <si>
    <t>No Aplica (En averiguación)</t>
  </si>
  <si>
    <t>Impedimentos</t>
  </si>
  <si>
    <t>Total 2025</t>
  </si>
  <si>
    <t>En estudio</t>
  </si>
  <si>
    <t>Remisiones X C.</t>
  </si>
  <si>
    <t>TOTAL 2025</t>
  </si>
  <si>
    <t>TOTALES</t>
  </si>
  <si>
    <t>Total Activos 2025</t>
  </si>
  <si>
    <t>Conflicto de Interéses</t>
  </si>
  <si>
    <t>PROCESOS POR FORMA DE INICIO</t>
  </si>
  <si>
    <t>Total Finalizados 2025</t>
  </si>
  <si>
    <t>Queja</t>
  </si>
  <si>
    <t>Total Activos todas las  vigencias</t>
  </si>
  <si>
    <t>Informe</t>
  </si>
  <si>
    <t>TOTAL</t>
  </si>
  <si>
    <t>Traslados por C.</t>
  </si>
  <si>
    <t>MATRIZ DE SEGUIMIENTO Y CONTROL DE PROCESOS DISCIPLINARIOS</t>
  </si>
  <si>
    <t>EVALUADO</t>
  </si>
  <si>
    <t>Registrar el nivel del cargo (seleccionar de la lista desplegable) del funcionario o exfuncionario mencionado en el auto de inicio.</t>
  </si>
  <si>
    <t>Registrar el cargo exacto del investigado, de conformidad con la información obrante en el expediente disciplinario (Seleccionar de la lista desplegable)</t>
  </si>
  <si>
    <t>Calcular y registrar la nueva fecha de vencimiento de la etapa de investigación contano el término de la prórroga.</t>
  </si>
  <si>
    <t>Registrar la fecha del auto que ordena el cierre de la investigación y que ordena el traslado para alegatos precalificatorios.</t>
  </si>
  <si>
    <t>Seleccionar de la lista desplegable la decisión adoptada según el auto respectivo.</t>
  </si>
  <si>
    <t>Indicar el lugar físico donde reposa el expediente. Cuando haya sido tranferido a Gestión Documental, registrar el la fecha de transferencia y el número de FUID.</t>
  </si>
  <si>
    <t>Nota: Las tablas denominadas "ESTADO FINAL DE PROCESOS", "NIVEL DEL CARGO INVESTIGADOS", "TIPOLOGÍA DE LA FALTA INVESTIGADA", "PROCESOS POR FORMA DE INICIO" y "TOTALES" contienen fórmulas que se contabilizan los datos de manera autática, por lo tanto no se deben modificar.</t>
  </si>
  <si>
    <t>Confirmar si el expediente ha sido digitalizado completamente en el sistema SID.</t>
  </si>
  <si>
    <t>Seleccionar si el expediente está actualizado en el sistema SID: Sí o No.</t>
  </si>
  <si>
    <t>Seleccionar el estado del proceso en el sistema SID: Ingresado, Pendiente o Finalizado.</t>
  </si>
  <si>
    <t>CONTROL DISCIPLINARIO INTERNO</t>
  </si>
  <si>
    <t>Versión: 01</t>
  </si>
  <si>
    <t>Página 1 de 1</t>
  </si>
  <si>
    <t>Fecha: 04/8/2025</t>
  </si>
  <si>
    <t>Código: CDI-F-34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</si>
</sst>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/mm/yyyy;@"/>
    <numFmt numFmtId="165" formatCode="dd\-mmmm\-yyyy"/>
    <numFmt numFmtId="166" formatCode="0;[Red]0"/>
    <numFmt numFmtId="167" formatCode="dd\-mmm\-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106">
    <xf numFmtId="0" fontId="0" fillId="0" borderId="0" xfId="0"/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5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justify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justify" vertical="center" wrapText="1"/>
    </xf>
    <xf numFmtId="0" fontId="16" fillId="0" borderId="5" xfId="0" applyNumberFormat="1" applyFont="1" applyFill="1" applyBorder="1" applyAlignment="1">
      <alignment horizontal="justify" vertical="center" wrapText="1"/>
    </xf>
    <xf numFmtId="165" fontId="15" fillId="0" borderId="5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 wrapText="1"/>
    </xf>
    <xf numFmtId="16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justify" vertical="center" wrapText="1"/>
    </xf>
    <xf numFmtId="165" fontId="15" fillId="0" borderId="0" xfId="0" applyNumberFormat="1" applyFont="1" applyAlignment="1">
      <alignment horizontal="center" vertical="center" wrapText="1"/>
    </xf>
    <xf numFmtId="166" fontId="15" fillId="0" borderId="0" xfId="0" applyNumberFormat="1" applyFont="1" applyAlignment="1">
      <alignment horizontal="center" vertical="center" wrapText="1"/>
    </xf>
    <xf numFmtId="164" fontId="15" fillId="0" borderId="0" xfId="0" applyNumberFormat="1" applyFont="1" applyAlignment="1">
      <alignment horizontal="justify" vertical="center" wrapText="1"/>
    </xf>
    <xf numFmtId="0" fontId="15" fillId="0" borderId="0" xfId="0" applyNumberFormat="1" applyFont="1" applyAlignment="1">
      <alignment horizontal="justify" vertical="center" wrapText="1"/>
    </xf>
    <xf numFmtId="165" fontId="5" fillId="0" borderId="0" xfId="0" applyNumberFormat="1" applyFont="1" applyAlignment="1">
      <alignment horizontal="center" vertical="center" wrapText="1"/>
    </xf>
    <xf numFmtId="164" fontId="16" fillId="0" borderId="0" xfId="0" applyNumberFormat="1" applyFont="1" applyAlignment="1">
      <alignment horizontal="justify" vertical="center" wrapText="1"/>
    </xf>
    <xf numFmtId="14" fontId="15" fillId="4" borderId="5" xfId="3" applyNumberFormat="1" applyFont="1" applyBorder="1" applyAlignment="1">
      <alignment horizontal="center" vertical="center" wrapText="1"/>
    </xf>
    <xf numFmtId="0" fontId="15" fillId="4" borderId="5" xfId="3" applyFont="1" applyBorder="1" applyAlignment="1">
      <alignment horizontal="center" vertical="center" wrapText="1"/>
    </xf>
    <xf numFmtId="3" fontId="15" fillId="4" borderId="5" xfId="3" applyNumberFormat="1" applyFont="1" applyBorder="1" applyAlignment="1">
      <alignment horizontal="center" vertical="center" wrapText="1"/>
    </xf>
    <xf numFmtId="0" fontId="10" fillId="4" borderId="5" xfId="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10" fillId="4" borderId="5" xfId="3" applyNumberFormat="1" applyFont="1" applyBorder="1" applyAlignment="1">
      <alignment horizontal="center" vertical="center" wrapText="1"/>
    </xf>
    <xf numFmtId="3" fontId="10" fillId="4" borderId="5" xfId="3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16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justify" vertical="center" wrapText="1"/>
    </xf>
    <xf numFmtId="0" fontId="16" fillId="0" borderId="0" xfId="0" applyNumberFormat="1" applyFont="1" applyFill="1" applyBorder="1" applyAlignment="1">
      <alignment horizontal="justify"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>
      <alignment horizontal="center" vertical="center" wrapText="1"/>
    </xf>
    <xf numFmtId="167" fontId="15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0" fillId="5" borderId="19" xfId="0" applyFont="1" applyFill="1" applyBorder="1" applyAlignment="1">
      <alignment horizontal="center" vertical="center" wrapText="1"/>
    </xf>
    <xf numFmtId="1" fontId="10" fillId="5" borderId="19" xfId="0" applyNumberFormat="1" applyFont="1" applyFill="1" applyBorder="1" applyAlignment="1">
      <alignment horizontal="center" vertical="center" wrapText="1"/>
    </xf>
    <xf numFmtId="3" fontId="10" fillId="5" borderId="19" xfId="1" applyNumberFormat="1" applyFont="1" applyFill="1" applyBorder="1" applyAlignment="1">
      <alignment horizontal="center" vertical="center" wrapText="1"/>
    </xf>
    <xf numFmtId="164" fontId="10" fillId="5" borderId="19" xfId="0" applyNumberFormat="1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164" fontId="2" fillId="5" borderId="19" xfId="0" applyNumberFormat="1" applyFont="1" applyFill="1" applyBorder="1" applyAlignment="1">
      <alignment horizontal="center" vertical="center" wrapText="1"/>
    </xf>
    <xf numFmtId="3" fontId="10" fillId="5" borderId="19" xfId="0" applyNumberFormat="1" applyFont="1" applyFill="1" applyBorder="1" applyAlignment="1">
      <alignment horizontal="center" vertical="center" wrapText="1"/>
    </xf>
    <xf numFmtId="0" fontId="10" fillId="5" borderId="19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165" fontId="10" fillId="5" borderId="19" xfId="0" applyNumberFormat="1" applyFont="1" applyFill="1" applyBorder="1" applyAlignment="1">
      <alignment horizontal="center" vertical="center" wrapText="1"/>
    </xf>
    <xf numFmtId="166" fontId="10" fillId="5" borderId="19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3" borderId="6" xfId="2" applyFont="1" applyBorder="1" applyAlignment="1">
      <alignment horizontal="center" vertical="center" wrapText="1"/>
    </xf>
    <xf numFmtId="0" fontId="10" fillId="3" borderId="7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">
    <cellStyle name="40% - Énfasis6" xfId="3" builtinId="51"/>
    <cellStyle name="Énfasis6" xfId="2" builtinId="4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1019175</xdr:colOff>
      <xdr:row>2</xdr:row>
      <xdr:rowOff>390525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57150</xdr:rowOff>
    </xdr:from>
    <xdr:to>
      <xdr:col>0</xdr:col>
      <xdr:colOff>1449705</xdr:colOff>
      <xdr:row>3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51AC733-C332-483F-853C-346D19CC2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7150"/>
          <a:ext cx="1106805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43"/>
  <sheetViews>
    <sheetView zoomScaleNormal="100" workbookViewId="0">
      <pane xSplit="1" ySplit="5" topLeftCell="AF6" activePane="bottomRight" state="frozen"/>
      <selection pane="topRight" activeCell="B1" sqref="B1"/>
      <selection pane="bottomLeft" activeCell="A2" sqref="A2"/>
      <selection pane="bottomRight" activeCell="AH10" sqref="AH10"/>
    </sheetView>
  </sheetViews>
  <sheetFormatPr baseColWidth="10" defaultRowHeight="16.5" x14ac:dyDescent="0.25"/>
  <cols>
    <col min="1" max="1" width="18" style="28" bestFit="1" customWidth="1"/>
    <col min="2" max="2" width="28.42578125" style="28" customWidth="1"/>
    <col min="3" max="3" width="25.5703125" style="49" customWidth="1"/>
    <col min="4" max="4" width="17.85546875" style="28" customWidth="1"/>
    <col min="5" max="5" width="23.7109375" style="28" customWidth="1"/>
    <col min="6" max="6" width="25.7109375" style="28" customWidth="1"/>
    <col min="7" max="7" width="29" style="28" customWidth="1"/>
    <col min="8" max="8" width="29" style="29" customWidth="1"/>
    <col min="9" max="9" width="18.7109375" style="28" customWidth="1"/>
    <col min="10" max="10" width="20.7109375" style="28" customWidth="1"/>
    <col min="11" max="11" width="43.42578125" style="26" customWidth="1"/>
    <col min="12" max="12" width="18" style="27" customWidth="1"/>
    <col min="13" max="13" width="25.7109375" style="28" customWidth="1"/>
    <col min="14" max="14" width="16.85546875" style="28" customWidth="1"/>
    <col min="15" max="15" width="17.7109375" style="30" customWidth="1"/>
    <col min="16" max="16" width="19" style="27" customWidth="1"/>
    <col min="17" max="17" width="25" style="31" customWidth="1"/>
    <col min="18" max="20" width="22.42578125" style="27" customWidth="1"/>
    <col min="21" max="21" width="22.42578125" style="32" customWidth="1"/>
    <col min="22" max="22" width="22.42578125" style="31" customWidth="1"/>
    <col min="23" max="23" width="26" style="27" customWidth="1"/>
    <col min="24" max="24" width="15.85546875" style="27" customWidth="1"/>
    <col min="25" max="25" width="17.42578125" style="28" customWidth="1"/>
    <col min="26" max="26" width="24.7109375" style="27" customWidth="1"/>
    <col min="27" max="27" width="14.7109375" style="33" customWidth="1"/>
    <col min="28" max="28" width="25.28515625" style="27" customWidth="1"/>
    <col min="29" max="29" width="14.7109375" style="27" customWidth="1"/>
    <col min="30" max="30" width="19" style="33" customWidth="1"/>
    <col min="31" max="31" width="13.42578125" style="33" customWidth="1"/>
    <col min="32" max="32" width="16" style="33" customWidth="1"/>
    <col min="33" max="33" width="18.7109375" style="33" customWidth="1"/>
    <col min="34" max="34" width="34.7109375" style="38" customWidth="1"/>
    <col min="35" max="35" width="25.7109375" style="34" customWidth="1"/>
    <col min="36" max="36" width="27.5703125" style="33" customWidth="1"/>
    <col min="37" max="37" width="22.7109375" style="35" customWidth="1"/>
    <col min="38" max="38" width="19.140625" style="48" customWidth="1"/>
    <col min="39" max="16384" width="11.42578125" style="11"/>
  </cols>
  <sheetData>
    <row r="1" spans="1:38" s="80" customFormat="1" ht="17.25" customHeight="1" thickBot="1" x14ac:dyDescent="0.3">
      <c r="A1" s="85"/>
      <c r="B1" s="88" t="s">
        <v>201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90"/>
      <c r="AL1" s="67" t="s">
        <v>205</v>
      </c>
    </row>
    <row r="2" spans="1:38" s="81" customFormat="1" ht="17.25" thickBot="1" x14ac:dyDescent="0.3">
      <c r="A2" s="86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3"/>
      <c r="AL2" s="68" t="s">
        <v>204</v>
      </c>
    </row>
    <row r="3" spans="1:38" s="81" customFormat="1" ht="17.25" thickBot="1" x14ac:dyDescent="0.3">
      <c r="A3" s="86"/>
      <c r="B3" s="88" t="s">
        <v>189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90"/>
      <c r="AL3" s="83" t="s">
        <v>202</v>
      </c>
    </row>
    <row r="4" spans="1:38" s="82" customFormat="1" ht="16.5" customHeight="1" thickBot="1" x14ac:dyDescent="0.3">
      <c r="A4" s="87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3"/>
      <c r="AL4" s="68" t="s">
        <v>203</v>
      </c>
    </row>
    <row r="5" spans="1:38" s="8" customFormat="1" ht="50.25" thickBot="1" x14ac:dyDescent="0.3">
      <c r="A5" s="69" t="s">
        <v>4</v>
      </c>
      <c r="B5" s="69" t="s">
        <v>5</v>
      </c>
      <c r="C5" s="70" t="s">
        <v>6</v>
      </c>
      <c r="D5" s="69" t="s">
        <v>7</v>
      </c>
      <c r="E5" s="69" t="s">
        <v>8</v>
      </c>
      <c r="F5" s="69" t="s">
        <v>9</v>
      </c>
      <c r="G5" s="69" t="s">
        <v>10</v>
      </c>
      <c r="H5" s="71" t="s">
        <v>11</v>
      </c>
      <c r="I5" s="69" t="s">
        <v>12</v>
      </c>
      <c r="J5" s="69" t="s">
        <v>13</v>
      </c>
      <c r="K5" s="69" t="s">
        <v>14</v>
      </c>
      <c r="L5" s="72" t="s">
        <v>15</v>
      </c>
      <c r="M5" s="69" t="s">
        <v>16</v>
      </c>
      <c r="N5" s="69" t="s">
        <v>17</v>
      </c>
      <c r="O5" s="73" t="s">
        <v>18</v>
      </c>
      <c r="P5" s="72" t="s">
        <v>19</v>
      </c>
      <c r="Q5" s="74" t="s">
        <v>20</v>
      </c>
      <c r="R5" s="72" t="s">
        <v>21</v>
      </c>
      <c r="S5" s="72" t="s">
        <v>22</v>
      </c>
      <c r="T5" s="72" t="s">
        <v>23</v>
      </c>
      <c r="U5" s="75" t="s">
        <v>24</v>
      </c>
      <c r="V5" s="74" t="s">
        <v>25</v>
      </c>
      <c r="W5" s="72" t="s">
        <v>26</v>
      </c>
      <c r="X5" s="72" t="s">
        <v>27</v>
      </c>
      <c r="Y5" s="69" t="s">
        <v>28</v>
      </c>
      <c r="Z5" s="72" t="s">
        <v>29</v>
      </c>
      <c r="AA5" s="76" t="s">
        <v>30</v>
      </c>
      <c r="AB5" s="72" t="s">
        <v>31</v>
      </c>
      <c r="AC5" s="72" t="s">
        <v>32</v>
      </c>
      <c r="AD5" s="76" t="s">
        <v>33</v>
      </c>
      <c r="AE5" s="76" t="s">
        <v>34</v>
      </c>
      <c r="AF5" s="76" t="s">
        <v>35</v>
      </c>
      <c r="AG5" s="76" t="s">
        <v>36</v>
      </c>
      <c r="AH5" s="76" t="s">
        <v>37</v>
      </c>
      <c r="AI5" s="77" t="s">
        <v>38</v>
      </c>
      <c r="AJ5" s="76" t="s">
        <v>39</v>
      </c>
      <c r="AK5" s="78" t="s">
        <v>40</v>
      </c>
      <c r="AL5" s="79" t="s">
        <v>41</v>
      </c>
    </row>
    <row r="6" spans="1:38" ht="18" thickTop="1" thickBot="1" x14ac:dyDescent="0.3">
      <c r="A6" s="12"/>
      <c r="B6" s="13"/>
      <c r="C6" s="14"/>
      <c r="D6" s="14"/>
      <c r="E6" s="12"/>
      <c r="F6" s="12"/>
      <c r="G6" s="12"/>
      <c r="H6" s="19"/>
      <c r="I6" s="12"/>
      <c r="J6" s="12"/>
      <c r="K6" s="15"/>
      <c r="L6" s="16"/>
      <c r="M6" s="12"/>
      <c r="N6" s="12"/>
      <c r="O6" s="17"/>
      <c r="P6" s="16"/>
      <c r="Q6" s="18"/>
      <c r="R6" s="16"/>
      <c r="S6" s="16"/>
      <c r="T6" s="16"/>
      <c r="U6" s="19"/>
      <c r="V6" s="18"/>
      <c r="W6" s="16"/>
      <c r="X6" s="16"/>
      <c r="Y6" s="12"/>
      <c r="Z6" s="16"/>
      <c r="AA6" s="20"/>
      <c r="AB6" s="16"/>
      <c r="AC6" s="16"/>
      <c r="AD6" s="20"/>
      <c r="AE6" s="21"/>
      <c r="AF6" s="21"/>
      <c r="AG6" s="20"/>
      <c r="AH6" s="22"/>
      <c r="AI6" s="23"/>
      <c r="AJ6" s="20"/>
      <c r="AK6" s="24"/>
      <c r="AL6" s="25"/>
    </row>
    <row r="7" spans="1:38" ht="18" thickTop="1" thickBot="1" x14ac:dyDescent="0.3">
      <c r="A7" s="12"/>
      <c r="B7" s="13"/>
      <c r="C7" s="14"/>
      <c r="D7" s="14"/>
      <c r="E7" s="12"/>
      <c r="F7" s="12"/>
      <c r="G7" s="12"/>
      <c r="H7" s="19"/>
      <c r="I7" s="12"/>
      <c r="J7" s="12"/>
      <c r="K7" s="15"/>
      <c r="L7" s="16"/>
      <c r="M7" s="12"/>
      <c r="N7" s="12"/>
      <c r="O7" s="17"/>
      <c r="P7" s="16"/>
      <c r="Q7" s="18"/>
      <c r="R7" s="16"/>
      <c r="S7" s="16"/>
      <c r="T7" s="16"/>
      <c r="U7" s="19"/>
      <c r="V7" s="18"/>
      <c r="W7" s="16"/>
      <c r="X7" s="16"/>
      <c r="Y7" s="12"/>
      <c r="Z7" s="16"/>
      <c r="AA7" s="20"/>
      <c r="AB7" s="16"/>
      <c r="AC7" s="16"/>
      <c r="AD7" s="20"/>
      <c r="AE7" s="21"/>
      <c r="AF7" s="21"/>
      <c r="AG7" s="20"/>
      <c r="AH7" s="22"/>
      <c r="AI7" s="23"/>
      <c r="AJ7" s="20"/>
      <c r="AK7" s="24"/>
      <c r="AL7" s="25"/>
    </row>
    <row r="8" spans="1:38" ht="18" thickTop="1" thickBot="1" x14ac:dyDescent="0.3">
      <c r="A8" s="12"/>
      <c r="B8" s="13"/>
      <c r="C8" s="14"/>
      <c r="D8" s="14"/>
      <c r="E8" s="12"/>
      <c r="F8" s="12"/>
      <c r="G8" s="12"/>
      <c r="H8" s="19"/>
      <c r="I8" s="12"/>
      <c r="J8" s="12"/>
      <c r="K8" s="15"/>
      <c r="L8" s="16"/>
      <c r="M8" s="12"/>
      <c r="N8" s="12"/>
      <c r="O8" s="17"/>
      <c r="P8" s="16"/>
      <c r="Q8" s="18"/>
      <c r="R8" s="16"/>
      <c r="S8" s="16"/>
      <c r="T8" s="16"/>
      <c r="U8" s="19"/>
      <c r="V8" s="18"/>
      <c r="W8" s="16"/>
      <c r="X8" s="16"/>
      <c r="Y8" s="12"/>
      <c r="Z8" s="16"/>
      <c r="AA8" s="20"/>
      <c r="AB8" s="16"/>
      <c r="AC8" s="16"/>
      <c r="AD8" s="20"/>
      <c r="AE8" s="21"/>
      <c r="AF8" s="21"/>
      <c r="AG8" s="20"/>
      <c r="AH8" s="22"/>
      <c r="AI8" s="23"/>
      <c r="AJ8" s="20"/>
      <c r="AK8" s="24"/>
      <c r="AL8" s="25"/>
    </row>
    <row r="9" spans="1:38" ht="18" thickTop="1" thickBot="1" x14ac:dyDescent="0.3">
      <c r="A9" s="12"/>
      <c r="B9" s="13"/>
      <c r="C9" s="14"/>
      <c r="D9" s="14"/>
      <c r="E9" s="12"/>
      <c r="F9" s="12"/>
      <c r="G9" s="12"/>
      <c r="H9" s="19"/>
      <c r="I9" s="12"/>
      <c r="J9" s="12"/>
      <c r="K9" s="15"/>
      <c r="L9" s="16"/>
      <c r="M9" s="12"/>
      <c r="N9" s="12"/>
      <c r="O9" s="17"/>
      <c r="P9" s="16"/>
      <c r="Q9" s="18"/>
      <c r="R9" s="16"/>
      <c r="S9" s="16"/>
      <c r="T9" s="16"/>
      <c r="U9" s="19"/>
      <c r="V9" s="18"/>
      <c r="W9" s="16"/>
      <c r="X9" s="16"/>
      <c r="Y9" s="12"/>
      <c r="Z9" s="16"/>
      <c r="AA9" s="20"/>
      <c r="AB9" s="16"/>
      <c r="AC9" s="16"/>
      <c r="AD9" s="20"/>
      <c r="AE9" s="21"/>
      <c r="AF9" s="21"/>
      <c r="AG9" s="20"/>
      <c r="AH9" s="22"/>
      <c r="AI9" s="23"/>
      <c r="AJ9" s="20"/>
      <c r="AK9" s="24"/>
      <c r="AL9" s="25"/>
    </row>
    <row r="10" spans="1:38" ht="18" thickTop="1" thickBot="1" x14ac:dyDescent="0.3">
      <c r="A10" s="12"/>
      <c r="B10" s="13"/>
      <c r="C10" s="14"/>
      <c r="D10" s="14"/>
      <c r="E10" s="12"/>
      <c r="F10" s="12"/>
      <c r="G10" s="12"/>
      <c r="H10" s="19"/>
      <c r="I10" s="12"/>
      <c r="J10" s="12"/>
      <c r="K10" s="15"/>
      <c r="L10" s="16"/>
      <c r="M10" s="12"/>
      <c r="N10" s="12"/>
      <c r="O10" s="17"/>
      <c r="P10" s="16"/>
      <c r="Q10" s="18"/>
      <c r="R10" s="16"/>
      <c r="S10" s="16"/>
      <c r="T10" s="16"/>
      <c r="U10" s="19"/>
      <c r="V10" s="18"/>
      <c r="W10" s="16"/>
      <c r="X10" s="16"/>
      <c r="Y10" s="12"/>
      <c r="Z10" s="16"/>
      <c r="AA10" s="20"/>
      <c r="AB10" s="16"/>
      <c r="AC10" s="16"/>
      <c r="AD10" s="20"/>
      <c r="AE10" s="21"/>
      <c r="AF10" s="21"/>
      <c r="AG10" s="20"/>
      <c r="AH10" s="22"/>
      <c r="AI10" s="23"/>
      <c r="AJ10" s="20"/>
      <c r="AK10" s="24"/>
      <c r="AL10" s="25"/>
    </row>
    <row r="11" spans="1:38" ht="18" thickTop="1" thickBot="1" x14ac:dyDescent="0.3">
      <c r="A11" s="12"/>
      <c r="B11" s="13"/>
      <c r="C11" s="14"/>
      <c r="D11" s="14"/>
      <c r="E11" s="12"/>
      <c r="F11" s="12"/>
      <c r="G11" s="12"/>
      <c r="H11" s="19"/>
      <c r="I11" s="12"/>
      <c r="J11" s="12"/>
      <c r="K11" s="15"/>
      <c r="L11" s="16"/>
      <c r="M11" s="12"/>
      <c r="N11" s="12"/>
      <c r="O11" s="17"/>
      <c r="P11" s="16"/>
      <c r="Q11" s="18"/>
      <c r="R11" s="16"/>
      <c r="S11" s="16"/>
      <c r="T11" s="16"/>
      <c r="U11" s="19"/>
      <c r="V11" s="18"/>
      <c r="W11" s="16"/>
      <c r="X11" s="16"/>
      <c r="Y11" s="12"/>
      <c r="Z11" s="16"/>
      <c r="AA11" s="20"/>
      <c r="AB11" s="16"/>
      <c r="AC11" s="16"/>
      <c r="AD11" s="20"/>
      <c r="AE11" s="21"/>
      <c r="AF11" s="21"/>
      <c r="AG11" s="20"/>
      <c r="AH11" s="22"/>
      <c r="AI11" s="23"/>
      <c r="AJ11" s="20"/>
      <c r="AK11" s="24"/>
      <c r="AL11" s="25"/>
    </row>
    <row r="12" spans="1:38" ht="18" thickTop="1" thickBot="1" x14ac:dyDescent="0.3">
      <c r="A12" s="12"/>
      <c r="B12" s="13"/>
      <c r="C12" s="14"/>
      <c r="D12" s="14"/>
      <c r="E12" s="12"/>
      <c r="F12" s="12"/>
      <c r="G12" s="12"/>
      <c r="H12" s="19"/>
      <c r="I12" s="12"/>
      <c r="J12" s="12"/>
      <c r="K12" s="15"/>
      <c r="L12" s="16"/>
      <c r="M12" s="12"/>
      <c r="N12" s="12"/>
      <c r="O12" s="17"/>
      <c r="P12" s="16"/>
      <c r="Q12" s="18"/>
      <c r="R12" s="16"/>
      <c r="S12" s="16"/>
      <c r="T12" s="16"/>
      <c r="U12" s="19"/>
      <c r="V12" s="18"/>
      <c r="W12" s="16"/>
      <c r="X12" s="16"/>
      <c r="Y12" s="12"/>
      <c r="Z12" s="16"/>
      <c r="AA12" s="20"/>
      <c r="AB12" s="16"/>
      <c r="AC12" s="16"/>
      <c r="AD12" s="20"/>
      <c r="AE12" s="21"/>
      <c r="AF12" s="21"/>
      <c r="AG12" s="20"/>
      <c r="AH12" s="22"/>
      <c r="AI12" s="23"/>
      <c r="AJ12" s="20"/>
      <c r="AK12" s="24"/>
      <c r="AL12" s="25"/>
    </row>
    <row r="13" spans="1:38" ht="18" thickTop="1" thickBot="1" x14ac:dyDescent="0.3">
      <c r="A13" s="12"/>
      <c r="B13" s="13"/>
      <c r="C13" s="14"/>
      <c r="D13" s="14"/>
      <c r="E13" s="12"/>
      <c r="F13" s="12"/>
      <c r="G13" s="12"/>
      <c r="H13" s="19"/>
      <c r="I13" s="12"/>
      <c r="J13" s="12"/>
      <c r="K13" s="15"/>
      <c r="L13" s="16"/>
      <c r="M13" s="12"/>
      <c r="N13" s="12"/>
      <c r="O13" s="17"/>
      <c r="P13" s="16"/>
      <c r="Q13" s="18"/>
      <c r="R13" s="16"/>
      <c r="S13" s="16"/>
      <c r="T13" s="16"/>
      <c r="U13" s="19"/>
      <c r="V13" s="18"/>
      <c r="W13" s="16"/>
      <c r="X13" s="16"/>
      <c r="Y13" s="12"/>
      <c r="Z13" s="16"/>
      <c r="AA13" s="20"/>
      <c r="AB13" s="16"/>
      <c r="AC13" s="16"/>
      <c r="AD13" s="20"/>
      <c r="AE13" s="21"/>
      <c r="AF13" s="21"/>
      <c r="AG13" s="20"/>
      <c r="AH13" s="22"/>
      <c r="AI13" s="23"/>
      <c r="AJ13" s="20"/>
      <c r="AK13" s="24"/>
      <c r="AL13" s="25"/>
    </row>
    <row r="14" spans="1:38" ht="18" thickTop="1" thickBot="1" x14ac:dyDescent="0.3">
      <c r="A14" s="12"/>
      <c r="B14" s="13"/>
      <c r="C14" s="14"/>
      <c r="D14" s="14"/>
      <c r="E14" s="12"/>
      <c r="F14" s="12"/>
      <c r="G14" s="12"/>
      <c r="H14" s="19"/>
      <c r="I14" s="12"/>
      <c r="J14" s="12"/>
      <c r="K14" s="15"/>
      <c r="L14" s="16"/>
      <c r="M14" s="12"/>
      <c r="N14" s="12"/>
      <c r="O14" s="17"/>
      <c r="P14" s="16"/>
      <c r="Q14" s="18"/>
      <c r="R14" s="16"/>
      <c r="S14" s="16"/>
      <c r="T14" s="16"/>
      <c r="U14" s="19"/>
      <c r="V14" s="18"/>
      <c r="W14" s="16"/>
      <c r="X14" s="16"/>
      <c r="Y14" s="12"/>
      <c r="Z14" s="16"/>
      <c r="AA14" s="20"/>
      <c r="AB14" s="16"/>
      <c r="AC14" s="16"/>
      <c r="AD14" s="20"/>
      <c r="AE14" s="21"/>
      <c r="AF14" s="21"/>
      <c r="AG14" s="20"/>
      <c r="AH14" s="22"/>
      <c r="AI14" s="23"/>
      <c r="AJ14" s="20"/>
      <c r="AK14" s="24"/>
      <c r="AL14" s="25"/>
    </row>
    <row r="15" spans="1:38" ht="18" thickTop="1" thickBot="1" x14ac:dyDescent="0.3">
      <c r="A15" s="12"/>
      <c r="B15" s="13"/>
      <c r="C15" s="14"/>
      <c r="D15" s="14"/>
      <c r="E15" s="12"/>
      <c r="F15" s="12"/>
      <c r="G15" s="12"/>
      <c r="H15" s="19"/>
      <c r="I15" s="12"/>
      <c r="J15" s="12"/>
      <c r="K15" s="15"/>
      <c r="L15" s="16"/>
      <c r="M15" s="12"/>
      <c r="N15" s="12"/>
      <c r="O15" s="17"/>
      <c r="P15" s="16"/>
      <c r="Q15" s="18"/>
      <c r="R15" s="16"/>
      <c r="S15" s="16"/>
      <c r="T15" s="16"/>
      <c r="U15" s="19"/>
      <c r="V15" s="18"/>
      <c r="W15" s="16"/>
      <c r="X15" s="16"/>
      <c r="Y15" s="12"/>
      <c r="Z15" s="16"/>
      <c r="AA15" s="20"/>
      <c r="AB15" s="16"/>
      <c r="AC15" s="16"/>
      <c r="AD15" s="20"/>
      <c r="AE15" s="21"/>
      <c r="AF15" s="21"/>
      <c r="AG15" s="20"/>
      <c r="AH15" s="22"/>
      <c r="AI15" s="23"/>
      <c r="AJ15" s="20"/>
      <c r="AK15" s="24"/>
      <c r="AL15" s="25"/>
    </row>
    <row r="16" spans="1:38" ht="18" thickTop="1" thickBot="1" x14ac:dyDescent="0.3">
      <c r="A16" s="12"/>
      <c r="B16" s="13"/>
      <c r="C16" s="14"/>
      <c r="D16" s="14"/>
      <c r="E16" s="12"/>
      <c r="F16" s="12"/>
      <c r="G16" s="12"/>
      <c r="H16" s="19"/>
      <c r="I16" s="12"/>
      <c r="J16" s="12"/>
      <c r="K16" s="15"/>
      <c r="L16" s="16"/>
      <c r="M16" s="12"/>
      <c r="N16" s="12"/>
      <c r="O16" s="17"/>
      <c r="P16" s="16"/>
      <c r="Q16" s="18"/>
      <c r="R16" s="16"/>
      <c r="S16" s="16"/>
      <c r="T16" s="16"/>
      <c r="U16" s="19"/>
      <c r="V16" s="18"/>
      <c r="W16" s="16"/>
      <c r="X16" s="16"/>
      <c r="Y16" s="12"/>
      <c r="Z16" s="16"/>
      <c r="AA16" s="20"/>
      <c r="AB16" s="16"/>
      <c r="AC16" s="16"/>
      <c r="AD16" s="20"/>
      <c r="AE16" s="21"/>
      <c r="AF16" s="21"/>
      <c r="AG16" s="20"/>
      <c r="AH16" s="22"/>
      <c r="AI16" s="23"/>
      <c r="AJ16" s="20"/>
      <c r="AK16" s="24"/>
      <c r="AL16" s="25"/>
    </row>
    <row r="17" spans="1:38" ht="18" thickTop="1" thickBot="1" x14ac:dyDescent="0.3">
      <c r="A17" s="12"/>
      <c r="B17" s="13"/>
      <c r="C17" s="14"/>
      <c r="D17" s="14"/>
      <c r="E17" s="12"/>
      <c r="F17" s="12"/>
      <c r="G17" s="12"/>
      <c r="H17" s="19"/>
      <c r="I17" s="12"/>
      <c r="J17" s="12"/>
      <c r="K17" s="15"/>
      <c r="L17" s="16"/>
      <c r="M17" s="12"/>
      <c r="N17" s="12"/>
      <c r="O17" s="17"/>
      <c r="P17" s="16"/>
      <c r="Q17" s="18"/>
      <c r="R17" s="16"/>
      <c r="S17" s="16"/>
      <c r="T17" s="16"/>
      <c r="U17" s="19"/>
      <c r="V17" s="18"/>
      <c r="W17" s="16"/>
      <c r="X17" s="16"/>
      <c r="Y17" s="12"/>
      <c r="Z17" s="16"/>
      <c r="AA17" s="20"/>
      <c r="AB17" s="16"/>
      <c r="AC17" s="16"/>
      <c r="AD17" s="20"/>
      <c r="AE17" s="21"/>
      <c r="AF17" s="21"/>
      <c r="AG17" s="20"/>
      <c r="AH17" s="22"/>
      <c r="AI17" s="23"/>
      <c r="AJ17" s="20"/>
      <c r="AK17" s="24"/>
      <c r="AL17" s="25"/>
    </row>
    <row r="18" spans="1:38" ht="18" thickTop="1" thickBot="1" x14ac:dyDescent="0.3">
      <c r="A18" s="12"/>
      <c r="B18" s="13"/>
      <c r="C18" s="14"/>
      <c r="D18" s="14"/>
      <c r="E18" s="12"/>
      <c r="F18" s="12"/>
      <c r="G18" s="12"/>
      <c r="H18" s="19"/>
      <c r="I18" s="12"/>
      <c r="J18" s="12"/>
      <c r="K18" s="15"/>
      <c r="L18" s="16"/>
      <c r="M18" s="12"/>
      <c r="N18" s="12"/>
      <c r="O18" s="17"/>
      <c r="P18" s="16"/>
      <c r="Q18" s="18"/>
      <c r="R18" s="16"/>
      <c r="S18" s="16"/>
      <c r="T18" s="16"/>
      <c r="U18" s="19"/>
      <c r="V18" s="18"/>
      <c r="W18" s="16"/>
      <c r="X18" s="16"/>
      <c r="Y18" s="12"/>
      <c r="Z18" s="16"/>
      <c r="AA18" s="20"/>
      <c r="AB18" s="16"/>
      <c r="AC18" s="16"/>
      <c r="AD18" s="20"/>
      <c r="AE18" s="21"/>
      <c r="AF18" s="21"/>
      <c r="AG18" s="20"/>
      <c r="AH18" s="22"/>
      <c r="AI18" s="23"/>
      <c r="AJ18" s="20"/>
      <c r="AK18" s="24"/>
      <c r="AL18" s="25"/>
    </row>
    <row r="19" spans="1:38" ht="18" thickTop="1" thickBot="1" x14ac:dyDescent="0.3">
      <c r="A19" s="12"/>
      <c r="B19" s="13"/>
      <c r="C19" s="14"/>
      <c r="D19" s="14"/>
      <c r="E19" s="12"/>
      <c r="F19" s="12"/>
      <c r="G19" s="12"/>
      <c r="H19" s="19"/>
      <c r="I19" s="12"/>
      <c r="J19" s="12"/>
      <c r="K19" s="15"/>
      <c r="L19" s="16"/>
      <c r="M19" s="12"/>
      <c r="N19" s="12"/>
      <c r="O19" s="17"/>
      <c r="P19" s="16"/>
      <c r="Q19" s="18"/>
      <c r="R19" s="16"/>
      <c r="S19" s="16"/>
      <c r="T19" s="16"/>
      <c r="U19" s="19"/>
      <c r="V19" s="18"/>
      <c r="W19" s="16"/>
      <c r="X19" s="16"/>
      <c r="Y19" s="12"/>
      <c r="Z19" s="16"/>
      <c r="AA19" s="20"/>
      <c r="AB19" s="16"/>
      <c r="AC19" s="16"/>
      <c r="AD19" s="20"/>
      <c r="AE19" s="21"/>
      <c r="AF19" s="21"/>
      <c r="AG19" s="20"/>
      <c r="AH19" s="22"/>
      <c r="AI19" s="23"/>
      <c r="AJ19" s="20"/>
      <c r="AK19" s="24"/>
      <c r="AL19" s="25"/>
    </row>
    <row r="20" spans="1:38" ht="18" thickTop="1" thickBot="1" x14ac:dyDescent="0.3">
      <c r="A20" s="12"/>
      <c r="B20" s="13"/>
      <c r="C20" s="14"/>
      <c r="D20" s="14"/>
      <c r="E20" s="12"/>
      <c r="F20" s="12"/>
      <c r="G20" s="12"/>
      <c r="H20" s="19"/>
      <c r="I20" s="12"/>
      <c r="J20" s="12"/>
      <c r="K20" s="15"/>
      <c r="L20" s="16"/>
      <c r="M20" s="12"/>
      <c r="N20" s="12"/>
      <c r="O20" s="17"/>
      <c r="P20" s="16"/>
      <c r="Q20" s="18"/>
      <c r="R20" s="16"/>
      <c r="S20" s="16"/>
      <c r="T20" s="16"/>
      <c r="U20" s="19"/>
      <c r="V20" s="18"/>
      <c r="W20" s="16"/>
      <c r="X20" s="16"/>
      <c r="Y20" s="12"/>
      <c r="Z20" s="16"/>
      <c r="AA20" s="20"/>
      <c r="AB20" s="16"/>
      <c r="AC20" s="16"/>
      <c r="AD20" s="20"/>
      <c r="AE20" s="21"/>
      <c r="AF20" s="21"/>
      <c r="AG20" s="20"/>
      <c r="AH20" s="22"/>
      <c r="AI20" s="23"/>
      <c r="AJ20" s="20"/>
      <c r="AK20" s="24"/>
      <c r="AL20" s="25"/>
    </row>
    <row r="21" spans="1:38" ht="18" thickTop="1" thickBot="1" x14ac:dyDescent="0.3">
      <c r="A21" s="12"/>
      <c r="B21" s="13"/>
      <c r="C21" s="14"/>
      <c r="D21" s="14"/>
      <c r="E21" s="12"/>
      <c r="F21" s="12"/>
      <c r="G21" s="12"/>
      <c r="H21" s="19"/>
      <c r="I21" s="12"/>
      <c r="J21" s="12"/>
      <c r="K21" s="15"/>
      <c r="L21" s="16"/>
      <c r="M21" s="12"/>
      <c r="N21" s="12"/>
      <c r="O21" s="17"/>
      <c r="P21" s="16"/>
      <c r="Q21" s="18"/>
      <c r="R21" s="16"/>
      <c r="S21" s="16"/>
      <c r="T21" s="16"/>
      <c r="U21" s="19"/>
      <c r="V21" s="18"/>
      <c r="W21" s="16"/>
      <c r="X21" s="16"/>
      <c r="Y21" s="12"/>
      <c r="Z21" s="16"/>
      <c r="AA21" s="20"/>
      <c r="AB21" s="16"/>
      <c r="AC21" s="16"/>
      <c r="AD21" s="20"/>
      <c r="AE21" s="21"/>
      <c r="AF21" s="21"/>
      <c r="AG21" s="20"/>
      <c r="AH21" s="22"/>
      <c r="AI21" s="23"/>
      <c r="AJ21" s="20"/>
      <c r="AK21" s="24"/>
      <c r="AL21" s="25"/>
    </row>
    <row r="22" spans="1:38" ht="18" thickTop="1" thickBot="1" x14ac:dyDescent="0.3">
      <c r="A22" s="12"/>
      <c r="B22" s="13"/>
      <c r="C22" s="14"/>
      <c r="D22" s="14"/>
      <c r="E22" s="12"/>
      <c r="F22" s="12"/>
      <c r="G22" s="12"/>
      <c r="H22" s="19"/>
      <c r="I22" s="12"/>
      <c r="J22" s="12"/>
      <c r="K22" s="15"/>
      <c r="L22" s="16"/>
      <c r="M22" s="12"/>
      <c r="N22" s="12"/>
      <c r="O22" s="17"/>
      <c r="P22" s="16"/>
      <c r="Q22" s="18"/>
      <c r="R22" s="16"/>
      <c r="S22" s="16"/>
      <c r="T22" s="16"/>
      <c r="U22" s="19"/>
      <c r="V22" s="18"/>
      <c r="W22" s="16"/>
      <c r="X22" s="16"/>
      <c r="Y22" s="12"/>
      <c r="Z22" s="16"/>
      <c r="AA22" s="20"/>
      <c r="AB22" s="16"/>
      <c r="AC22" s="16"/>
      <c r="AD22" s="20"/>
      <c r="AE22" s="21"/>
      <c r="AF22" s="21"/>
      <c r="AG22" s="20"/>
      <c r="AH22" s="22"/>
      <c r="AI22" s="23"/>
      <c r="AJ22" s="20"/>
      <c r="AK22" s="24"/>
      <c r="AL22" s="25"/>
    </row>
    <row r="23" spans="1:38" ht="18" thickTop="1" thickBot="1" x14ac:dyDescent="0.3">
      <c r="A23" s="12"/>
      <c r="B23" s="13"/>
      <c r="C23" s="14"/>
      <c r="D23" s="14"/>
      <c r="E23" s="12"/>
      <c r="F23" s="12"/>
      <c r="G23" s="12"/>
      <c r="H23" s="19"/>
      <c r="I23" s="12"/>
      <c r="J23" s="12"/>
      <c r="K23" s="15"/>
      <c r="L23" s="16"/>
      <c r="M23" s="12"/>
      <c r="N23" s="12"/>
      <c r="O23" s="17"/>
      <c r="P23" s="16"/>
      <c r="Q23" s="18"/>
      <c r="R23" s="16"/>
      <c r="S23" s="16"/>
      <c r="T23" s="16"/>
      <c r="U23" s="19"/>
      <c r="V23" s="18"/>
      <c r="W23" s="16"/>
      <c r="X23" s="16"/>
      <c r="Y23" s="12"/>
      <c r="Z23" s="16"/>
      <c r="AA23" s="20"/>
      <c r="AB23" s="16"/>
      <c r="AC23" s="16"/>
      <c r="AD23" s="20"/>
      <c r="AE23" s="21"/>
      <c r="AF23" s="21"/>
      <c r="AG23" s="20"/>
      <c r="AH23" s="22"/>
      <c r="AI23" s="23"/>
      <c r="AJ23" s="20"/>
      <c r="AK23" s="24"/>
      <c r="AL23" s="25"/>
    </row>
    <row r="24" spans="1:38" ht="18" thickTop="1" thickBot="1" x14ac:dyDescent="0.3">
      <c r="A24" s="12"/>
      <c r="B24" s="13"/>
      <c r="C24" s="14"/>
      <c r="D24" s="14"/>
      <c r="E24" s="12"/>
      <c r="F24" s="12"/>
      <c r="G24" s="12"/>
      <c r="H24" s="19"/>
      <c r="I24" s="12"/>
      <c r="J24" s="12"/>
      <c r="K24" s="15"/>
      <c r="L24" s="16"/>
      <c r="M24" s="12"/>
      <c r="N24" s="12"/>
      <c r="O24" s="17"/>
      <c r="P24" s="16"/>
      <c r="Q24" s="18"/>
      <c r="R24" s="16"/>
      <c r="S24" s="16"/>
      <c r="T24" s="16"/>
      <c r="U24" s="19"/>
      <c r="V24" s="18"/>
      <c r="W24" s="16"/>
      <c r="X24" s="16"/>
      <c r="Y24" s="12"/>
      <c r="Z24" s="16"/>
      <c r="AA24" s="20"/>
      <c r="AB24" s="16"/>
      <c r="AC24" s="16"/>
      <c r="AD24" s="20"/>
      <c r="AE24" s="21"/>
      <c r="AF24" s="21"/>
      <c r="AG24" s="20"/>
      <c r="AH24" s="22"/>
      <c r="AI24" s="23"/>
      <c r="AJ24" s="20"/>
      <c r="AK24" s="24"/>
      <c r="AL24" s="25"/>
    </row>
    <row r="25" spans="1:38" ht="18" thickTop="1" thickBot="1" x14ac:dyDescent="0.3">
      <c r="A25" s="50"/>
      <c r="B25" s="64"/>
      <c r="C25" s="51"/>
      <c r="D25" s="50"/>
      <c r="E25" s="65"/>
      <c r="F25" s="52"/>
      <c r="G25" s="50"/>
      <c r="H25" s="66"/>
      <c r="I25" s="52"/>
      <c r="J25" s="52"/>
      <c r="K25" s="53"/>
      <c r="L25" s="54"/>
      <c r="M25" s="52"/>
      <c r="N25" s="52"/>
      <c r="O25" s="55"/>
      <c r="P25" s="54"/>
      <c r="Q25" s="56"/>
      <c r="R25" s="54"/>
      <c r="S25" s="54"/>
      <c r="T25" s="54"/>
      <c r="U25" s="57"/>
      <c r="V25" s="56"/>
      <c r="W25" s="54"/>
      <c r="X25" s="54"/>
      <c r="Y25" s="52"/>
      <c r="Z25" s="54"/>
      <c r="AA25" s="58"/>
      <c r="AB25" s="54"/>
      <c r="AC25" s="54"/>
      <c r="AD25" s="58"/>
      <c r="AE25" s="59"/>
      <c r="AF25" s="59"/>
      <c r="AG25" s="58"/>
      <c r="AH25" s="60"/>
      <c r="AI25" s="61"/>
      <c r="AJ25" s="58"/>
      <c r="AK25" s="62"/>
      <c r="AL25" s="63"/>
    </row>
    <row r="26" spans="1:38" ht="18" thickTop="1" thickBot="1" x14ac:dyDescent="0.3">
      <c r="A26" s="94" t="s">
        <v>159</v>
      </c>
      <c r="B26" s="95"/>
      <c r="C26" s="28"/>
      <c r="D26" s="94" t="s">
        <v>160</v>
      </c>
      <c r="E26" s="95"/>
      <c r="G26" s="94" t="s">
        <v>161</v>
      </c>
      <c r="H26" s="95"/>
      <c r="J26" s="27"/>
      <c r="K26" s="40"/>
      <c r="L26" s="28"/>
      <c r="M26" s="30"/>
      <c r="N26" s="27"/>
      <c r="O26" s="31"/>
      <c r="S26" s="32"/>
      <c r="U26" s="27"/>
      <c r="W26" s="28"/>
      <c r="Y26" s="33"/>
      <c r="AA26" s="27"/>
      <c r="AB26" s="33"/>
      <c r="AC26" s="33"/>
      <c r="AF26" s="38"/>
      <c r="AG26" s="38"/>
      <c r="AI26" s="40"/>
      <c r="AJ26" s="28"/>
      <c r="AK26" s="39"/>
      <c r="AL26" s="36"/>
    </row>
    <row r="27" spans="1:38" ht="18" thickTop="1" thickBot="1" x14ac:dyDescent="0.3">
      <c r="A27" s="41" t="s">
        <v>162</v>
      </c>
      <c r="B27" s="42">
        <f>COUNTIF($O$6:$O$24,"FALLO SANCIONATORIO")</f>
        <v>0</v>
      </c>
      <c r="C27" s="28"/>
      <c r="D27" s="41" t="s">
        <v>163</v>
      </c>
      <c r="E27" s="42">
        <f>COUNTIF($I$6:$I$24,"DIRECTIVO")</f>
        <v>0</v>
      </c>
      <c r="G27" s="41" t="s">
        <v>88</v>
      </c>
      <c r="H27" s="43">
        <f>COUNTIF($M$6:$M$24,"Manual de Funciones")</f>
        <v>0</v>
      </c>
      <c r="J27" s="27"/>
      <c r="K27" s="40"/>
      <c r="L27" s="28"/>
      <c r="M27" s="30"/>
      <c r="N27" s="27"/>
      <c r="O27" s="31"/>
      <c r="S27" s="32"/>
      <c r="U27" s="27"/>
      <c r="W27" s="28"/>
      <c r="Y27" s="33"/>
      <c r="AA27" s="27"/>
      <c r="AB27" s="33"/>
      <c r="AC27" s="33"/>
      <c r="AF27" s="38"/>
      <c r="AG27" s="38"/>
      <c r="AI27" s="40"/>
      <c r="AJ27" s="28"/>
      <c r="AK27" s="39"/>
      <c r="AL27" s="36"/>
    </row>
    <row r="28" spans="1:38" ht="34.5" thickTop="1" thickBot="1" x14ac:dyDescent="0.3">
      <c r="A28" s="42" t="s">
        <v>164</v>
      </c>
      <c r="B28" s="42">
        <f>COUNTIF($O$6:$O$24,"INHIBITORIO ")</f>
        <v>0</v>
      </c>
      <c r="C28" s="28"/>
      <c r="D28" s="42" t="s">
        <v>165</v>
      </c>
      <c r="E28" s="42">
        <f>COUNTIF($I$6:$I$24,"ASESOR")</f>
        <v>0</v>
      </c>
      <c r="G28" s="41" t="s">
        <v>96</v>
      </c>
      <c r="H28" s="43">
        <f>COUNTIF($M$6:$M$24,"Manual de procesos y procedimientos")</f>
        <v>0</v>
      </c>
      <c r="J28" s="27"/>
      <c r="K28" s="40"/>
      <c r="L28" s="28"/>
      <c r="M28" s="30"/>
      <c r="N28" s="27"/>
      <c r="O28" s="31"/>
      <c r="S28" s="32"/>
      <c r="U28" s="27"/>
      <c r="W28" s="28"/>
      <c r="Y28" s="33"/>
      <c r="AA28" s="27"/>
      <c r="AB28" s="33"/>
      <c r="AC28" s="33"/>
      <c r="AF28" s="38"/>
      <c r="AG28" s="38"/>
      <c r="AI28" s="40"/>
      <c r="AJ28" s="28"/>
      <c r="AK28" s="39"/>
      <c r="AL28" s="36"/>
    </row>
    <row r="29" spans="1:38" ht="18" thickTop="1" thickBot="1" x14ac:dyDescent="0.3">
      <c r="A29" s="42" t="s">
        <v>166</v>
      </c>
      <c r="B29" s="42">
        <f>COUNTIF($O$6:$O$24,"INDAGACIÓN PREVIA")</f>
        <v>0</v>
      </c>
      <c r="C29" s="28"/>
      <c r="D29" s="42" t="s">
        <v>167</v>
      </c>
      <c r="E29" s="42">
        <f>COUNTIF($I$6:$I$24,"PROFESIONAL")</f>
        <v>0</v>
      </c>
      <c r="G29" s="41" t="s">
        <v>103</v>
      </c>
      <c r="H29" s="43">
        <f>COUNTIF($M$6:$M$24,"Incumplimiento de deberes")</f>
        <v>0</v>
      </c>
      <c r="J29" s="27"/>
      <c r="K29" s="40"/>
      <c r="L29" s="28"/>
      <c r="M29" s="30"/>
      <c r="N29" s="27"/>
      <c r="O29" s="31"/>
      <c r="S29" s="32"/>
      <c r="U29" s="27"/>
      <c r="W29" s="28"/>
      <c r="Y29" s="33"/>
      <c r="AA29" s="27"/>
      <c r="AB29" s="33"/>
      <c r="AC29" s="33"/>
      <c r="AF29" s="38"/>
      <c r="AG29" s="38"/>
      <c r="AI29" s="40"/>
      <c r="AJ29" s="28"/>
      <c r="AK29" s="39"/>
      <c r="AL29" s="36"/>
    </row>
    <row r="30" spans="1:38" ht="34.5" thickTop="1" thickBot="1" x14ac:dyDescent="0.3">
      <c r="A30" s="42" t="s">
        <v>168</v>
      </c>
      <c r="B30" s="42">
        <f>COUNTIF($O$6:$O$24,"INVESTIGACIÓN DISCIPLINARIA")</f>
        <v>0</v>
      </c>
      <c r="C30" s="28"/>
      <c r="D30" s="41" t="s">
        <v>169</v>
      </c>
      <c r="E30" s="42">
        <f>COUNTIF($I$6:$I$24,"TÉCNICO")</f>
        <v>0</v>
      </c>
      <c r="G30" s="41" t="s">
        <v>110</v>
      </c>
      <c r="H30" s="43">
        <f>COUNTIF($M$6:$M$24,"Pérdida o daño de bienes y/o elementos")</f>
        <v>0</v>
      </c>
      <c r="J30" s="27"/>
      <c r="K30" s="40"/>
      <c r="L30" s="28"/>
      <c r="M30" s="30"/>
      <c r="N30" s="27"/>
      <c r="O30" s="31"/>
      <c r="S30" s="32"/>
      <c r="U30" s="27"/>
      <c r="W30" s="28"/>
      <c r="Y30" s="33"/>
      <c r="AA30" s="27"/>
      <c r="AB30" s="33"/>
      <c r="AC30" s="33"/>
      <c r="AF30" s="38"/>
      <c r="AG30" s="38"/>
      <c r="AI30" s="40"/>
      <c r="AJ30" s="28"/>
      <c r="AK30" s="39"/>
      <c r="AL30" s="36"/>
    </row>
    <row r="31" spans="1:38" ht="34.5" thickTop="1" thickBot="1" x14ac:dyDescent="0.3">
      <c r="A31" s="42" t="s">
        <v>170</v>
      </c>
      <c r="B31" s="42">
        <f>COUNTIF($O$6:$O$24,"PRÓRROGA INVESTIGACIÓN")</f>
        <v>0</v>
      </c>
      <c r="C31" s="28"/>
      <c r="D31" s="42" t="s">
        <v>171</v>
      </c>
      <c r="E31" s="42">
        <f>COUNTIF($I$6:$I$24,"ASISTENCIAL")</f>
        <v>0</v>
      </c>
      <c r="G31" s="41" t="s">
        <v>116</v>
      </c>
      <c r="H31" s="43">
        <f>COUNTIF($M$6:$M$24,"Pérdida de documentos")</f>
        <v>0</v>
      </c>
      <c r="J31" s="27"/>
      <c r="K31" s="40"/>
      <c r="L31" s="28"/>
      <c r="M31" s="30"/>
      <c r="N31" s="27"/>
      <c r="O31" s="31"/>
      <c r="S31" s="32"/>
      <c r="U31" s="27"/>
      <c r="W31" s="28"/>
      <c r="Y31" s="33"/>
      <c r="AA31" s="27"/>
      <c r="AB31" s="33"/>
      <c r="AC31" s="33"/>
      <c r="AF31" s="38"/>
      <c r="AG31" s="38"/>
      <c r="AI31" s="40"/>
      <c r="AJ31" s="28"/>
      <c r="AK31" s="39"/>
      <c r="AL31" s="36"/>
    </row>
    <row r="32" spans="1:38" ht="34.5" thickTop="1" thickBot="1" x14ac:dyDescent="0.3">
      <c r="A32" s="42" t="s">
        <v>172</v>
      </c>
      <c r="B32" s="42">
        <f>COUNTIF($O$6:$O$24,"ARCHIVO")</f>
        <v>0</v>
      </c>
      <c r="C32" s="28"/>
      <c r="D32" s="42" t="s">
        <v>173</v>
      </c>
      <c r="E32" s="42">
        <f>COUNTIF($I$6:$I$24,"NO APLICA")</f>
        <v>0</v>
      </c>
      <c r="G32" s="41" t="s">
        <v>121</v>
      </c>
      <c r="H32" s="43">
        <f>COUNTIF($M$6:$M$24,"Presuntos actos de corrupción")</f>
        <v>0</v>
      </c>
      <c r="J32" s="27"/>
      <c r="K32" s="40"/>
      <c r="L32" s="28"/>
      <c r="M32" s="30"/>
      <c r="N32" s="27"/>
      <c r="O32" s="31"/>
      <c r="S32" s="32"/>
      <c r="U32" s="27"/>
      <c r="W32" s="28"/>
      <c r="Y32" s="33"/>
      <c r="AA32" s="27"/>
      <c r="AB32" s="33"/>
      <c r="AC32" s="33"/>
      <c r="AF32" s="38"/>
      <c r="AG32" s="38"/>
      <c r="AI32" s="40"/>
      <c r="AJ32" s="28"/>
      <c r="AK32" s="39"/>
      <c r="AL32" s="36"/>
    </row>
    <row r="33" spans="1:38" ht="18" thickTop="1" thickBot="1" x14ac:dyDescent="0.3">
      <c r="A33" s="42" t="s">
        <v>174</v>
      </c>
      <c r="B33" s="42">
        <f>COUNTIF($O$7:$O$24,"IMPEDIMENTO")</f>
        <v>0</v>
      </c>
      <c r="C33" s="28"/>
      <c r="D33" s="44" t="s">
        <v>175</v>
      </c>
      <c r="E33" s="44">
        <f>SUM(E27:E32)</f>
        <v>0</v>
      </c>
      <c r="G33" s="41" t="s">
        <v>126</v>
      </c>
      <c r="H33" s="43">
        <f>COUNTIF($M$6:$M$24,"Debilidades etapas contratación")</f>
        <v>0</v>
      </c>
      <c r="J33" s="27"/>
      <c r="K33" s="40"/>
      <c r="L33" s="28"/>
      <c r="M33" s="30"/>
      <c r="N33" s="27"/>
      <c r="O33" s="31"/>
      <c r="S33" s="32"/>
      <c r="U33" s="27"/>
      <c r="W33" s="28"/>
      <c r="Y33" s="33"/>
      <c r="AA33" s="27"/>
      <c r="AB33" s="33"/>
      <c r="AC33" s="33"/>
      <c r="AF33" s="38"/>
      <c r="AG33" s="38"/>
      <c r="AI33" s="40"/>
      <c r="AJ33" s="28"/>
      <c r="AK33" s="39"/>
      <c r="AL33" s="36"/>
    </row>
    <row r="34" spans="1:38" ht="18" thickTop="1" thickBot="1" x14ac:dyDescent="0.3">
      <c r="A34" s="42" t="s">
        <v>176</v>
      </c>
      <c r="B34" s="42">
        <f>COUNTIF($O$6:$O$24,"EN ESTUDIO")</f>
        <v>0</v>
      </c>
      <c r="C34" s="28"/>
      <c r="G34" s="41" t="s">
        <v>129</v>
      </c>
      <c r="H34" s="43">
        <f>COUNTIF($M$6:$M$24,"Irregularidades administrativas")</f>
        <v>0</v>
      </c>
      <c r="J34" s="27"/>
      <c r="K34" s="40"/>
      <c r="L34" s="28"/>
      <c r="M34" s="30"/>
      <c r="N34" s="27"/>
      <c r="O34" s="31"/>
      <c r="S34" s="32"/>
      <c r="U34" s="27"/>
      <c r="W34" s="28"/>
      <c r="Y34" s="33"/>
      <c r="AA34" s="27"/>
      <c r="AB34" s="33"/>
      <c r="AC34" s="33"/>
      <c r="AF34" s="38"/>
      <c r="AG34" s="38"/>
      <c r="AI34" s="40"/>
      <c r="AJ34" s="28"/>
      <c r="AK34" s="39"/>
      <c r="AL34" s="36"/>
    </row>
    <row r="35" spans="1:38" ht="18" thickTop="1" thickBot="1" x14ac:dyDescent="0.3">
      <c r="A35" s="42" t="s">
        <v>177</v>
      </c>
      <c r="B35" s="42">
        <f>COUNTIF($O$7:$O$24,"REMISIÓN POR COMPETENCIA ")</f>
        <v>0</v>
      </c>
      <c r="C35" s="28"/>
      <c r="G35" s="41" t="s">
        <v>133</v>
      </c>
      <c r="H35" s="43">
        <f>COUNTIF($M$6:$M$24,"Debilidades en la supervisión")</f>
        <v>0</v>
      </c>
      <c r="J35" s="27"/>
      <c r="K35" s="40"/>
      <c r="L35" s="28"/>
      <c r="M35" s="30"/>
      <c r="N35" s="27"/>
      <c r="O35" s="31"/>
      <c r="S35" s="32"/>
      <c r="U35" s="27"/>
      <c r="W35" s="28"/>
      <c r="Y35" s="33"/>
      <c r="AA35" s="27"/>
      <c r="AB35" s="33"/>
      <c r="AC35" s="33"/>
      <c r="AF35" s="38"/>
      <c r="AG35" s="38"/>
      <c r="AI35" s="40"/>
      <c r="AJ35" s="28"/>
      <c r="AK35" s="39"/>
      <c r="AL35" s="36"/>
    </row>
    <row r="36" spans="1:38" ht="34.5" thickTop="1" thickBot="1" x14ac:dyDescent="0.3">
      <c r="A36" s="44" t="s">
        <v>178</v>
      </c>
      <c r="B36" s="44">
        <f>SUM(B27:B35)</f>
        <v>0</v>
      </c>
      <c r="C36" s="28"/>
      <c r="D36" s="94" t="s">
        <v>179</v>
      </c>
      <c r="E36" s="95"/>
      <c r="G36" s="41" t="s">
        <v>144</v>
      </c>
      <c r="H36" s="43">
        <f>COUNTIF($M$6:$M$24,"Debilidades en respuestas a PQRS")</f>
        <v>0</v>
      </c>
      <c r="J36" s="27"/>
      <c r="K36" s="40"/>
      <c r="L36" s="28"/>
      <c r="M36" s="30"/>
      <c r="N36" s="27"/>
      <c r="O36" s="31"/>
      <c r="S36" s="32"/>
      <c r="U36" s="27"/>
      <c r="W36" s="28"/>
      <c r="Y36" s="33"/>
      <c r="AA36" s="27"/>
      <c r="AB36" s="33"/>
      <c r="AC36" s="33"/>
      <c r="AF36" s="38"/>
      <c r="AG36" s="38"/>
      <c r="AI36" s="40"/>
      <c r="AJ36" s="28"/>
      <c r="AK36" s="39"/>
      <c r="AL36" s="36"/>
    </row>
    <row r="37" spans="1:38" ht="18" thickTop="1" thickBot="1" x14ac:dyDescent="0.3">
      <c r="A37" s="45"/>
      <c r="B37" s="45"/>
      <c r="C37" s="28"/>
      <c r="D37" s="44" t="s">
        <v>180</v>
      </c>
      <c r="E37" s="42">
        <f>B36-(B27+B28+B32+B33+B35)</f>
        <v>0</v>
      </c>
      <c r="G37" s="41" t="s">
        <v>181</v>
      </c>
      <c r="H37" s="43">
        <f>COUNTIF($M$6:$M$24,"Conflicto de intereses")</f>
        <v>0</v>
      </c>
      <c r="J37" s="27"/>
      <c r="K37" s="40"/>
      <c r="L37" s="28"/>
      <c r="M37" s="30"/>
      <c r="N37" s="27"/>
      <c r="O37" s="31"/>
      <c r="S37" s="32"/>
      <c r="U37" s="27"/>
      <c r="W37" s="28"/>
      <c r="Y37" s="33"/>
      <c r="AA37" s="27"/>
      <c r="AB37" s="33"/>
      <c r="AC37" s="33"/>
      <c r="AF37" s="38"/>
      <c r="AG37" s="38"/>
      <c r="AI37" s="40"/>
      <c r="AJ37" s="28"/>
      <c r="AK37" s="39"/>
      <c r="AL37" s="36"/>
    </row>
    <row r="38" spans="1:38" ht="34.5" thickTop="1" thickBot="1" x14ac:dyDescent="0.3">
      <c r="A38" s="94" t="s">
        <v>182</v>
      </c>
      <c r="B38" s="95"/>
      <c r="C38" s="28"/>
      <c r="D38" s="44" t="s">
        <v>183</v>
      </c>
      <c r="E38" s="42">
        <f>B27+B28+B32+B33+B35</f>
        <v>0</v>
      </c>
      <c r="G38" s="41" t="s">
        <v>146</v>
      </c>
      <c r="H38" s="43">
        <f>COUNTIF($M$6:$M$24,"Presuntos actos de maltrato")</f>
        <v>0</v>
      </c>
      <c r="K38" s="37"/>
      <c r="L38" s="31"/>
      <c r="N38" s="30"/>
      <c r="O38" s="31"/>
      <c r="T38" s="32"/>
      <c r="U38" s="27"/>
      <c r="X38" s="28"/>
      <c r="Y38" s="27"/>
      <c r="Z38" s="33"/>
      <c r="AA38" s="27"/>
      <c r="AC38" s="33"/>
      <c r="AG38" s="38"/>
      <c r="AJ38" s="27"/>
      <c r="AK38" s="39"/>
      <c r="AL38" s="36"/>
    </row>
    <row r="39" spans="1:38" ht="51" thickTop="1" thickBot="1" x14ac:dyDescent="0.3">
      <c r="A39" s="41" t="s">
        <v>184</v>
      </c>
      <c r="B39" s="42">
        <f>COUNTIF($E$6:$E$24,"QUEJA")</f>
        <v>0</v>
      </c>
      <c r="C39" s="28"/>
      <c r="D39" s="44" t="s">
        <v>185</v>
      </c>
      <c r="E39" s="44" t="e">
        <f>SUM(Matriz!E37+#REF!+#REF!)</f>
        <v>#REF!</v>
      </c>
      <c r="G39" s="41" t="s">
        <v>140</v>
      </c>
      <c r="H39" s="43">
        <f>COUNTIF($M$6:$M$24,"Presunto irrespeto a las personas con quienes debía interactuar en razón a su cargo")</f>
        <v>0</v>
      </c>
      <c r="K39" s="37"/>
      <c r="L39" s="31"/>
      <c r="N39" s="30"/>
      <c r="O39" s="31"/>
      <c r="T39" s="32"/>
      <c r="U39" s="27"/>
      <c r="X39" s="28"/>
      <c r="Y39" s="27"/>
      <c r="Z39" s="33"/>
      <c r="AA39" s="27"/>
      <c r="AC39" s="33"/>
      <c r="AG39" s="38"/>
      <c r="AJ39" s="27"/>
      <c r="AK39" s="39"/>
      <c r="AL39" s="36"/>
    </row>
    <row r="40" spans="1:38" ht="18" thickTop="1" thickBot="1" x14ac:dyDescent="0.3">
      <c r="A40" s="42" t="s">
        <v>186</v>
      </c>
      <c r="B40" s="42">
        <f>COUNTIF($E$6:$E$24,"INFORME")</f>
        <v>0</v>
      </c>
      <c r="C40" s="28"/>
      <c r="G40" s="46" t="s">
        <v>187</v>
      </c>
      <c r="H40" s="47">
        <f>SUM(H27:H39)</f>
        <v>0</v>
      </c>
      <c r="AL40" s="36"/>
    </row>
    <row r="41" spans="1:38" ht="18" thickTop="1" thickBot="1" x14ac:dyDescent="0.3">
      <c r="A41" s="42" t="s">
        <v>188</v>
      </c>
      <c r="B41" s="42">
        <f>COUNTIF($E$6:$E$24,"TRASLADO POR COMPETENCIA")</f>
        <v>0</v>
      </c>
      <c r="C41" s="28"/>
      <c r="AL41" s="36"/>
    </row>
    <row r="42" spans="1:38" ht="18" thickTop="1" thickBot="1" x14ac:dyDescent="0.3">
      <c r="A42" s="44" t="s">
        <v>178</v>
      </c>
      <c r="B42" s="44">
        <f>SUM(B39:B41)</f>
        <v>0</v>
      </c>
      <c r="C42" s="28"/>
    </row>
    <row r="43" spans="1:38" ht="17.25" thickTop="1" x14ac:dyDescent="0.25"/>
  </sheetData>
  <mergeCells count="8">
    <mergeCell ref="A1:A4"/>
    <mergeCell ref="B1:AK2"/>
    <mergeCell ref="B3:AK4"/>
    <mergeCell ref="A38:B38"/>
    <mergeCell ref="A26:B26"/>
    <mergeCell ref="D26:E26"/>
    <mergeCell ref="G26:H26"/>
    <mergeCell ref="D36:E36"/>
  </mergeCells>
  <dataValidations count="2">
    <dataValidation type="list" allowBlank="1" showInputMessage="1" showErrorMessage="1" sqref="I26:I37 J38:J1048576 J5 J25">
      <formula1>#REF!</formula1>
    </dataValidation>
    <dataValidation type="list" allowBlank="1" showInputMessage="1" showErrorMessage="1" sqref="I5 I25 AA5 AA25 Y5 Y25 N38:N39 N40:O1048576 M26:M39 N5:O5 M25:O25">
      <formula1>#REF!</formula1>
    </dataValidation>
  </dataValidations>
  <printOptions horizontalCentered="1" headings="1"/>
  <pageMargins left="0.19685039370078741" right="0" top="0.98425196850393704" bottom="0.39370078740157483" header="0.39370078740157483" footer="0.39370078740157483"/>
  <pageSetup paperSize="14" scale="19" fitToHeight="0" orientation="landscape" horizontalDpi="300" verticalDpi="300" r:id="rId1"/>
  <headerFooter>
    <oddHeader>&amp;R&amp;F</oddHeader>
    <oddFooter>&amp;C&amp;A&amp;R&amp;P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LISTAS!$A$2:$A$4</xm:f>
          </x14:formula1>
          <xm:sqref>E34:E35 E5:E26 D5 D25:D26 E37:E38 E40:E1048576</xm:sqref>
        </x14:dataValidation>
        <x14:dataValidation type="list" allowBlank="1" showInputMessage="1" showErrorMessage="1">
          <x14:formula1>
            <xm:f>LISTAS!$B$2:$B$8</xm:f>
          </x14:formula1>
          <xm:sqref>I6:I24</xm:sqref>
        </x14:dataValidation>
        <x14:dataValidation type="list" allowBlank="1" showInputMessage="1" showErrorMessage="1">
          <x14:formula1>
            <xm:f>LISTAS!$H$2:$H$12</xm:f>
          </x14:formula1>
          <xm:sqref>J6:J24</xm:sqref>
        </x14:dataValidation>
        <x14:dataValidation type="list" allowBlank="1" showInputMessage="1" showErrorMessage="1">
          <x14:formula1>
            <xm:f>LISTAS!$D$2:$D$17</xm:f>
          </x14:formula1>
          <xm:sqref>M6:M24</xm:sqref>
        </x14:dataValidation>
        <x14:dataValidation type="list" allowBlank="1" showInputMessage="1" showErrorMessage="1">
          <x14:formula1>
            <xm:f>LISTAS!$E$2:$E$4</xm:f>
          </x14:formula1>
          <xm:sqref>N6:N24</xm:sqref>
        </x14:dataValidation>
        <x14:dataValidation type="list" allowBlank="1" showInputMessage="1" showErrorMessage="1">
          <x14:formula1>
            <xm:f>LISTAS!$C$2:$C$22</xm:f>
          </x14:formula1>
          <xm:sqref>O6:O24</xm:sqref>
        </x14:dataValidation>
        <x14:dataValidation type="list" allowBlank="1" showInputMessage="1" showErrorMessage="1">
          <x14:formula1>
            <xm:f>LISTAS!$F$2:$F$9</xm:f>
          </x14:formula1>
          <xm:sqref>Y6:Y24</xm:sqref>
        </x14:dataValidation>
        <x14:dataValidation type="list" allowBlank="1" showInputMessage="1" showErrorMessage="1">
          <x14:formula1>
            <xm:f>LISTAS!$G$2:$G$8</xm:f>
          </x14:formula1>
          <xm:sqref>AA6:AA24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B9" sqref="B9"/>
    </sheetView>
  </sheetViews>
  <sheetFormatPr baseColWidth="10" defaultRowHeight="16.5" x14ac:dyDescent="0.25"/>
  <cols>
    <col min="1" max="1" width="27.28515625" style="5" customWidth="1"/>
    <col min="2" max="2" width="95.5703125" style="1" customWidth="1"/>
    <col min="3" max="3" width="23.42578125" style="1" customWidth="1"/>
    <col min="4" max="256" width="11.42578125" style="1"/>
    <col min="257" max="257" width="27.28515625" style="1" customWidth="1"/>
    <col min="258" max="258" width="73" style="1" customWidth="1"/>
    <col min="259" max="259" width="52" style="1" customWidth="1"/>
    <col min="260" max="512" width="11.42578125" style="1"/>
    <col min="513" max="513" width="27.28515625" style="1" customWidth="1"/>
    <col min="514" max="514" width="73" style="1" customWidth="1"/>
    <col min="515" max="515" width="52" style="1" customWidth="1"/>
    <col min="516" max="768" width="11.42578125" style="1"/>
    <col min="769" max="769" width="27.28515625" style="1" customWidth="1"/>
    <col min="770" max="770" width="73" style="1" customWidth="1"/>
    <col min="771" max="771" width="52" style="1" customWidth="1"/>
    <col min="772" max="1024" width="11.42578125" style="1"/>
    <col min="1025" max="1025" width="27.28515625" style="1" customWidth="1"/>
    <col min="1026" max="1026" width="73" style="1" customWidth="1"/>
    <col min="1027" max="1027" width="52" style="1" customWidth="1"/>
    <col min="1028" max="1280" width="11.42578125" style="1"/>
    <col min="1281" max="1281" width="27.28515625" style="1" customWidth="1"/>
    <col min="1282" max="1282" width="73" style="1" customWidth="1"/>
    <col min="1283" max="1283" width="52" style="1" customWidth="1"/>
    <col min="1284" max="1536" width="11.42578125" style="1"/>
    <col min="1537" max="1537" width="27.28515625" style="1" customWidth="1"/>
    <col min="1538" max="1538" width="73" style="1" customWidth="1"/>
    <col min="1539" max="1539" width="52" style="1" customWidth="1"/>
    <col min="1540" max="1792" width="11.42578125" style="1"/>
    <col min="1793" max="1793" width="27.28515625" style="1" customWidth="1"/>
    <col min="1794" max="1794" width="73" style="1" customWidth="1"/>
    <col min="1795" max="1795" width="52" style="1" customWidth="1"/>
    <col min="1796" max="2048" width="11.42578125" style="1"/>
    <col min="2049" max="2049" width="27.28515625" style="1" customWidth="1"/>
    <col min="2050" max="2050" width="73" style="1" customWidth="1"/>
    <col min="2051" max="2051" width="52" style="1" customWidth="1"/>
    <col min="2052" max="2304" width="11.42578125" style="1"/>
    <col min="2305" max="2305" width="27.28515625" style="1" customWidth="1"/>
    <col min="2306" max="2306" width="73" style="1" customWidth="1"/>
    <col min="2307" max="2307" width="52" style="1" customWidth="1"/>
    <col min="2308" max="2560" width="11.42578125" style="1"/>
    <col min="2561" max="2561" width="27.28515625" style="1" customWidth="1"/>
    <col min="2562" max="2562" width="73" style="1" customWidth="1"/>
    <col min="2563" max="2563" width="52" style="1" customWidth="1"/>
    <col min="2564" max="2816" width="11.42578125" style="1"/>
    <col min="2817" max="2817" width="27.28515625" style="1" customWidth="1"/>
    <col min="2818" max="2818" width="73" style="1" customWidth="1"/>
    <col min="2819" max="2819" width="52" style="1" customWidth="1"/>
    <col min="2820" max="3072" width="11.42578125" style="1"/>
    <col min="3073" max="3073" width="27.28515625" style="1" customWidth="1"/>
    <col min="3074" max="3074" width="73" style="1" customWidth="1"/>
    <col min="3075" max="3075" width="52" style="1" customWidth="1"/>
    <col min="3076" max="3328" width="11.42578125" style="1"/>
    <col min="3329" max="3329" width="27.28515625" style="1" customWidth="1"/>
    <col min="3330" max="3330" width="73" style="1" customWidth="1"/>
    <col min="3331" max="3331" width="52" style="1" customWidth="1"/>
    <col min="3332" max="3584" width="11.42578125" style="1"/>
    <col min="3585" max="3585" width="27.28515625" style="1" customWidth="1"/>
    <col min="3586" max="3586" width="73" style="1" customWidth="1"/>
    <col min="3587" max="3587" width="52" style="1" customWidth="1"/>
    <col min="3588" max="3840" width="11.42578125" style="1"/>
    <col min="3841" max="3841" width="27.28515625" style="1" customWidth="1"/>
    <col min="3842" max="3842" width="73" style="1" customWidth="1"/>
    <col min="3843" max="3843" width="52" style="1" customWidth="1"/>
    <col min="3844" max="4096" width="11.42578125" style="1"/>
    <col min="4097" max="4097" width="27.28515625" style="1" customWidth="1"/>
    <col min="4098" max="4098" width="73" style="1" customWidth="1"/>
    <col min="4099" max="4099" width="52" style="1" customWidth="1"/>
    <col min="4100" max="4352" width="11.42578125" style="1"/>
    <col min="4353" max="4353" width="27.28515625" style="1" customWidth="1"/>
    <col min="4354" max="4354" width="73" style="1" customWidth="1"/>
    <col min="4355" max="4355" width="52" style="1" customWidth="1"/>
    <col min="4356" max="4608" width="11.42578125" style="1"/>
    <col min="4609" max="4609" width="27.28515625" style="1" customWidth="1"/>
    <col min="4610" max="4610" width="73" style="1" customWidth="1"/>
    <col min="4611" max="4611" width="52" style="1" customWidth="1"/>
    <col min="4612" max="4864" width="11.42578125" style="1"/>
    <col min="4865" max="4865" width="27.28515625" style="1" customWidth="1"/>
    <col min="4866" max="4866" width="73" style="1" customWidth="1"/>
    <col min="4867" max="4867" width="52" style="1" customWidth="1"/>
    <col min="4868" max="5120" width="11.42578125" style="1"/>
    <col min="5121" max="5121" width="27.28515625" style="1" customWidth="1"/>
    <col min="5122" max="5122" width="73" style="1" customWidth="1"/>
    <col min="5123" max="5123" width="52" style="1" customWidth="1"/>
    <col min="5124" max="5376" width="11.42578125" style="1"/>
    <col min="5377" max="5377" width="27.28515625" style="1" customWidth="1"/>
    <col min="5378" max="5378" width="73" style="1" customWidth="1"/>
    <col min="5379" max="5379" width="52" style="1" customWidth="1"/>
    <col min="5380" max="5632" width="11.42578125" style="1"/>
    <col min="5633" max="5633" width="27.28515625" style="1" customWidth="1"/>
    <col min="5634" max="5634" width="73" style="1" customWidth="1"/>
    <col min="5635" max="5635" width="52" style="1" customWidth="1"/>
    <col min="5636" max="5888" width="11.42578125" style="1"/>
    <col min="5889" max="5889" width="27.28515625" style="1" customWidth="1"/>
    <col min="5890" max="5890" width="73" style="1" customWidth="1"/>
    <col min="5891" max="5891" width="52" style="1" customWidth="1"/>
    <col min="5892" max="6144" width="11.42578125" style="1"/>
    <col min="6145" max="6145" width="27.28515625" style="1" customWidth="1"/>
    <col min="6146" max="6146" width="73" style="1" customWidth="1"/>
    <col min="6147" max="6147" width="52" style="1" customWidth="1"/>
    <col min="6148" max="6400" width="11.42578125" style="1"/>
    <col min="6401" max="6401" width="27.28515625" style="1" customWidth="1"/>
    <col min="6402" max="6402" width="73" style="1" customWidth="1"/>
    <col min="6403" max="6403" width="52" style="1" customWidth="1"/>
    <col min="6404" max="6656" width="11.42578125" style="1"/>
    <col min="6657" max="6657" width="27.28515625" style="1" customWidth="1"/>
    <col min="6658" max="6658" width="73" style="1" customWidth="1"/>
    <col min="6659" max="6659" width="52" style="1" customWidth="1"/>
    <col min="6660" max="6912" width="11.42578125" style="1"/>
    <col min="6913" max="6913" width="27.28515625" style="1" customWidth="1"/>
    <col min="6914" max="6914" width="73" style="1" customWidth="1"/>
    <col min="6915" max="6915" width="52" style="1" customWidth="1"/>
    <col min="6916" max="7168" width="11.42578125" style="1"/>
    <col min="7169" max="7169" width="27.28515625" style="1" customWidth="1"/>
    <col min="7170" max="7170" width="73" style="1" customWidth="1"/>
    <col min="7171" max="7171" width="52" style="1" customWidth="1"/>
    <col min="7172" max="7424" width="11.42578125" style="1"/>
    <col min="7425" max="7425" width="27.28515625" style="1" customWidth="1"/>
    <col min="7426" max="7426" width="73" style="1" customWidth="1"/>
    <col min="7427" max="7427" width="52" style="1" customWidth="1"/>
    <col min="7428" max="7680" width="11.42578125" style="1"/>
    <col min="7681" max="7681" width="27.28515625" style="1" customWidth="1"/>
    <col min="7682" max="7682" width="73" style="1" customWidth="1"/>
    <col min="7683" max="7683" width="52" style="1" customWidth="1"/>
    <col min="7684" max="7936" width="11.42578125" style="1"/>
    <col min="7937" max="7937" width="27.28515625" style="1" customWidth="1"/>
    <col min="7938" max="7938" width="73" style="1" customWidth="1"/>
    <col min="7939" max="7939" width="52" style="1" customWidth="1"/>
    <col min="7940" max="8192" width="11.42578125" style="1"/>
    <col min="8193" max="8193" width="27.28515625" style="1" customWidth="1"/>
    <col min="8194" max="8194" width="73" style="1" customWidth="1"/>
    <col min="8195" max="8195" width="52" style="1" customWidth="1"/>
    <col min="8196" max="8448" width="11.42578125" style="1"/>
    <col min="8449" max="8449" width="27.28515625" style="1" customWidth="1"/>
    <col min="8450" max="8450" width="73" style="1" customWidth="1"/>
    <col min="8451" max="8451" width="52" style="1" customWidth="1"/>
    <col min="8452" max="8704" width="11.42578125" style="1"/>
    <col min="8705" max="8705" width="27.28515625" style="1" customWidth="1"/>
    <col min="8706" max="8706" width="73" style="1" customWidth="1"/>
    <col min="8707" max="8707" width="52" style="1" customWidth="1"/>
    <col min="8708" max="8960" width="11.42578125" style="1"/>
    <col min="8961" max="8961" width="27.28515625" style="1" customWidth="1"/>
    <col min="8962" max="8962" width="73" style="1" customWidth="1"/>
    <col min="8963" max="8963" width="52" style="1" customWidth="1"/>
    <col min="8964" max="9216" width="11.42578125" style="1"/>
    <col min="9217" max="9217" width="27.28515625" style="1" customWidth="1"/>
    <col min="9218" max="9218" width="73" style="1" customWidth="1"/>
    <col min="9219" max="9219" width="52" style="1" customWidth="1"/>
    <col min="9220" max="9472" width="11.42578125" style="1"/>
    <col min="9473" max="9473" width="27.28515625" style="1" customWidth="1"/>
    <col min="9474" max="9474" width="73" style="1" customWidth="1"/>
    <col min="9475" max="9475" width="52" style="1" customWidth="1"/>
    <col min="9476" max="9728" width="11.42578125" style="1"/>
    <col min="9729" max="9729" width="27.28515625" style="1" customWidth="1"/>
    <col min="9730" max="9730" width="73" style="1" customWidth="1"/>
    <col min="9731" max="9731" width="52" style="1" customWidth="1"/>
    <col min="9732" max="9984" width="11.42578125" style="1"/>
    <col min="9985" max="9985" width="27.28515625" style="1" customWidth="1"/>
    <col min="9986" max="9986" width="73" style="1" customWidth="1"/>
    <col min="9987" max="9987" width="52" style="1" customWidth="1"/>
    <col min="9988" max="10240" width="11.42578125" style="1"/>
    <col min="10241" max="10241" width="27.28515625" style="1" customWidth="1"/>
    <col min="10242" max="10242" width="73" style="1" customWidth="1"/>
    <col min="10243" max="10243" width="52" style="1" customWidth="1"/>
    <col min="10244" max="10496" width="11.42578125" style="1"/>
    <col min="10497" max="10497" width="27.28515625" style="1" customWidth="1"/>
    <col min="10498" max="10498" width="73" style="1" customWidth="1"/>
    <col min="10499" max="10499" width="52" style="1" customWidth="1"/>
    <col min="10500" max="10752" width="11.42578125" style="1"/>
    <col min="10753" max="10753" width="27.28515625" style="1" customWidth="1"/>
    <col min="10754" max="10754" width="73" style="1" customWidth="1"/>
    <col min="10755" max="10755" width="52" style="1" customWidth="1"/>
    <col min="10756" max="11008" width="11.42578125" style="1"/>
    <col min="11009" max="11009" width="27.28515625" style="1" customWidth="1"/>
    <col min="11010" max="11010" width="73" style="1" customWidth="1"/>
    <col min="11011" max="11011" width="52" style="1" customWidth="1"/>
    <col min="11012" max="11264" width="11.42578125" style="1"/>
    <col min="11265" max="11265" width="27.28515625" style="1" customWidth="1"/>
    <col min="11266" max="11266" width="73" style="1" customWidth="1"/>
    <col min="11267" max="11267" width="52" style="1" customWidth="1"/>
    <col min="11268" max="11520" width="11.42578125" style="1"/>
    <col min="11521" max="11521" width="27.28515625" style="1" customWidth="1"/>
    <col min="11522" max="11522" width="73" style="1" customWidth="1"/>
    <col min="11523" max="11523" width="52" style="1" customWidth="1"/>
    <col min="11524" max="11776" width="11.42578125" style="1"/>
    <col min="11777" max="11777" width="27.28515625" style="1" customWidth="1"/>
    <col min="11778" max="11778" width="73" style="1" customWidth="1"/>
    <col min="11779" max="11779" width="52" style="1" customWidth="1"/>
    <col min="11780" max="12032" width="11.42578125" style="1"/>
    <col min="12033" max="12033" width="27.28515625" style="1" customWidth="1"/>
    <col min="12034" max="12034" width="73" style="1" customWidth="1"/>
    <col min="12035" max="12035" width="52" style="1" customWidth="1"/>
    <col min="12036" max="12288" width="11.42578125" style="1"/>
    <col min="12289" max="12289" width="27.28515625" style="1" customWidth="1"/>
    <col min="12290" max="12290" width="73" style="1" customWidth="1"/>
    <col min="12291" max="12291" width="52" style="1" customWidth="1"/>
    <col min="12292" max="12544" width="11.42578125" style="1"/>
    <col min="12545" max="12545" width="27.28515625" style="1" customWidth="1"/>
    <col min="12546" max="12546" width="73" style="1" customWidth="1"/>
    <col min="12547" max="12547" width="52" style="1" customWidth="1"/>
    <col min="12548" max="12800" width="11.42578125" style="1"/>
    <col min="12801" max="12801" width="27.28515625" style="1" customWidth="1"/>
    <col min="12802" max="12802" width="73" style="1" customWidth="1"/>
    <col min="12803" max="12803" width="52" style="1" customWidth="1"/>
    <col min="12804" max="13056" width="11.42578125" style="1"/>
    <col min="13057" max="13057" width="27.28515625" style="1" customWidth="1"/>
    <col min="13058" max="13058" width="73" style="1" customWidth="1"/>
    <col min="13059" max="13059" width="52" style="1" customWidth="1"/>
    <col min="13060" max="13312" width="11.42578125" style="1"/>
    <col min="13313" max="13313" width="27.28515625" style="1" customWidth="1"/>
    <col min="13314" max="13314" width="73" style="1" customWidth="1"/>
    <col min="13315" max="13315" width="52" style="1" customWidth="1"/>
    <col min="13316" max="13568" width="11.42578125" style="1"/>
    <col min="13569" max="13569" width="27.28515625" style="1" customWidth="1"/>
    <col min="13570" max="13570" width="73" style="1" customWidth="1"/>
    <col min="13571" max="13571" width="52" style="1" customWidth="1"/>
    <col min="13572" max="13824" width="11.42578125" style="1"/>
    <col min="13825" max="13825" width="27.28515625" style="1" customWidth="1"/>
    <col min="13826" max="13826" width="73" style="1" customWidth="1"/>
    <col min="13827" max="13827" width="52" style="1" customWidth="1"/>
    <col min="13828" max="14080" width="11.42578125" style="1"/>
    <col min="14081" max="14081" width="27.28515625" style="1" customWidth="1"/>
    <col min="14082" max="14082" width="73" style="1" customWidth="1"/>
    <col min="14083" max="14083" width="52" style="1" customWidth="1"/>
    <col min="14084" max="14336" width="11.42578125" style="1"/>
    <col min="14337" max="14337" width="27.28515625" style="1" customWidth="1"/>
    <col min="14338" max="14338" width="73" style="1" customWidth="1"/>
    <col min="14339" max="14339" width="52" style="1" customWidth="1"/>
    <col min="14340" max="14592" width="11.42578125" style="1"/>
    <col min="14593" max="14593" width="27.28515625" style="1" customWidth="1"/>
    <col min="14594" max="14594" width="73" style="1" customWidth="1"/>
    <col min="14595" max="14595" width="52" style="1" customWidth="1"/>
    <col min="14596" max="14848" width="11.42578125" style="1"/>
    <col min="14849" max="14849" width="27.28515625" style="1" customWidth="1"/>
    <col min="14850" max="14850" width="73" style="1" customWidth="1"/>
    <col min="14851" max="14851" width="52" style="1" customWidth="1"/>
    <col min="14852" max="15104" width="11.42578125" style="1"/>
    <col min="15105" max="15105" width="27.28515625" style="1" customWidth="1"/>
    <col min="15106" max="15106" width="73" style="1" customWidth="1"/>
    <col min="15107" max="15107" width="52" style="1" customWidth="1"/>
    <col min="15108" max="15360" width="11.42578125" style="1"/>
    <col min="15361" max="15361" width="27.28515625" style="1" customWidth="1"/>
    <col min="15362" max="15362" width="73" style="1" customWidth="1"/>
    <col min="15363" max="15363" width="52" style="1" customWidth="1"/>
    <col min="15364" max="15616" width="11.42578125" style="1"/>
    <col min="15617" max="15617" width="27.28515625" style="1" customWidth="1"/>
    <col min="15618" max="15618" width="73" style="1" customWidth="1"/>
    <col min="15619" max="15619" width="52" style="1" customWidth="1"/>
    <col min="15620" max="15872" width="11.42578125" style="1"/>
    <col min="15873" max="15873" width="27.28515625" style="1" customWidth="1"/>
    <col min="15874" max="15874" width="73" style="1" customWidth="1"/>
    <col min="15875" max="15875" width="52" style="1" customWidth="1"/>
    <col min="15876" max="16128" width="11.42578125" style="1"/>
    <col min="16129" max="16129" width="27.28515625" style="1" customWidth="1"/>
    <col min="16130" max="16130" width="73" style="1" customWidth="1"/>
    <col min="16131" max="16131" width="52" style="1" customWidth="1"/>
    <col min="16132" max="16384" width="11.42578125" style="1"/>
  </cols>
  <sheetData>
    <row r="1" spans="1:4" ht="17.25" thickBot="1" x14ac:dyDescent="0.3">
      <c r="A1" s="103"/>
      <c r="B1" s="99" t="s">
        <v>201</v>
      </c>
      <c r="C1" s="67" t="s">
        <v>205</v>
      </c>
      <c r="D1" s="2"/>
    </row>
    <row r="2" spans="1:4" ht="17.25" thickBot="1" x14ac:dyDescent="0.3">
      <c r="A2" s="104"/>
      <c r="B2" s="100"/>
      <c r="C2" s="68" t="s">
        <v>204</v>
      </c>
      <c r="D2" s="2"/>
    </row>
    <row r="3" spans="1:4" ht="17.25" thickBot="1" x14ac:dyDescent="0.3">
      <c r="A3" s="104"/>
      <c r="B3" s="101" t="s">
        <v>189</v>
      </c>
      <c r="C3" s="83" t="s">
        <v>202</v>
      </c>
      <c r="D3" s="2"/>
    </row>
    <row r="4" spans="1:4" ht="17.25" thickBot="1" x14ac:dyDescent="0.3">
      <c r="A4" s="105"/>
      <c r="B4" s="102"/>
      <c r="C4" s="68" t="s">
        <v>203</v>
      </c>
    </row>
    <row r="5" spans="1:4" x14ac:dyDescent="0.25">
      <c r="A5" s="84" t="s">
        <v>0</v>
      </c>
      <c r="B5" s="84" t="s">
        <v>1</v>
      </c>
      <c r="C5" s="3" t="s">
        <v>2</v>
      </c>
    </row>
    <row r="6" spans="1:4" ht="33" x14ac:dyDescent="0.25">
      <c r="A6" s="6" t="s">
        <v>4</v>
      </c>
      <c r="B6" s="7" t="s">
        <v>51</v>
      </c>
      <c r="C6" s="4" t="s">
        <v>3</v>
      </c>
    </row>
    <row r="7" spans="1:4" ht="33" x14ac:dyDescent="0.25">
      <c r="A7" s="6" t="s">
        <v>5</v>
      </c>
      <c r="B7" s="7" t="s">
        <v>52</v>
      </c>
      <c r="C7" s="4" t="s">
        <v>3</v>
      </c>
    </row>
    <row r="8" spans="1:4" x14ac:dyDescent="0.25">
      <c r="A8" s="6" t="s">
        <v>6</v>
      </c>
      <c r="B8" s="7" t="s">
        <v>53</v>
      </c>
      <c r="C8" s="4" t="s">
        <v>3</v>
      </c>
    </row>
    <row r="9" spans="1:4" x14ac:dyDescent="0.25">
      <c r="A9" s="6" t="s">
        <v>7</v>
      </c>
      <c r="B9" s="7" t="s">
        <v>54</v>
      </c>
      <c r="C9" s="4" t="s">
        <v>3</v>
      </c>
    </row>
    <row r="10" spans="1:4" ht="161.25" customHeight="1" x14ac:dyDescent="0.25">
      <c r="A10" s="6" t="s">
        <v>8</v>
      </c>
      <c r="B10" s="7" t="s">
        <v>77</v>
      </c>
      <c r="C10" s="4" t="s">
        <v>3</v>
      </c>
    </row>
    <row r="11" spans="1:4" x14ac:dyDescent="0.25">
      <c r="A11" s="6" t="s">
        <v>9</v>
      </c>
      <c r="B11" s="7" t="s">
        <v>78</v>
      </c>
      <c r="C11" s="4" t="s">
        <v>3</v>
      </c>
    </row>
    <row r="12" spans="1:4" x14ac:dyDescent="0.25">
      <c r="A12" s="6" t="s">
        <v>55</v>
      </c>
      <c r="B12" s="7" t="s">
        <v>79</v>
      </c>
      <c r="C12" s="4" t="s">
        <v>3</v>
      </c>
    </row>
    <row r="13" spans="1:4" ht="33" x14ac:dyDescent="0.25">
      <c r="A13" s="6" t="s">
        <v>11</v>
      </c>
      <c r="B13" s="7" t="s">
        <v>56</v>
      </c>
      <c r="C13" s="4" t="s">
        <v>3</v>
      </c>
    </row>
    <row r="14" spans="1:4" ht="33" x14ac:dyDescent="0.25">
      <c r="A14" s="6" t="s">
        <v>12</v>
      </c>
      <c r="B14" s="7" t="s">
        <v>191</v>
      </c>
      <c r="C14" s="4" t="s">
        <v>3</v>
      </c>
    </row>
    <row r="15" spans="1:4" ht="33" x14ac:dyDescent="0.25">
      <c r="A15" s="6" t="s">
        <v>13</v>
      </c>
      <c r="B15" s="7" t="s">
        <v>192</v>
      </c>
      <c r="C15" s="4" t="s">
        <v>3</v>
      </c>
    </row>
    <row r="16" spans="1:4" ht="33" x14ac:dyDescent="0.25">
      <c r="A16" s="6" t="s">
        <v>43</v>
      </c>
      <c r="B16" s="7" t="s">
        <v>80</v>
      </c>
      <c r="C16" s="4" t="s">
        <v>3</v>
      </c>
    </row>
    <row r="17" spans="1:3" ht="16.5" customHeight="1" x14ac:dyDescent="0.25">
      <c r="A17" s="6" t="s">
        <v>15</v>
      </c>
      <c r="B17" s="7" t="s">
        <v>57</v>
      </c>
      <c r="C17" s="4" t="s">
        <v>3</v>
      </c>
    </row>
    <row r="18" spans="1:3" ht="66" x14ac:dyDescent="0.25">
      <c r="A18" s="6" t="s">
        <v>16</v>
      </c>
      <c r="B18" s="7" t="s">
        <v>81</v>
      </c>
      <c r="C18" s="4" t="s">
        <v>3</v>
      </c>
    </row>
    <row r="19" spans="1:3" x14ac:dyDescent="0.25">
      <c r="A19" s="6" t="s">
        <v>17</v>
      </c>
      <c r="B19" s="7" t="s">
        <v>58</v>
      </c>
      <c r="C19" s="4" t="s">
        <v>3</v>
      </c>
    </row>
    <row r="20" spans="1:3" ht="16.5" customHeight="1" x14ac:dyDescent="0.25">
      <c r="A20" s="6" t="s">
        <v>18</v>
      </c>
      <c r="B20" s="7" t="s">
        <v>59</v>
      </c>
      <c r="C20" s="4" t="s">
        <v>3</v>
      </c>
    </row>
    <row r="21" spans="1:3" ht="16.5" customHeight="1" x14ac:dyDescent="0.25">
      <c r="A21" s="6" t="s">
        <v>44</v>
      </c>
      <c r="B21" s="7" t="s">
        <v>60</v>
      </c>
      <c r="C21" s="4" t="s">
        <v>3</v>
      </c>
    </row>
    <row r="22" spans="1:3" ht="33" x14ac:dyDescent="0.25">
      <c r="A22" s="6" t="s">
        <v>20</v>
      </c>
      <c r="B22" s="7" t="s">
        <v>61</v>
      </c>
      <c r="C22" s="4" t="s">
        <v>3</v>
      </c>
    </row>
    <row r="23" spans="1:3" ht="33" x14ac:dyDescent="0.25">
      <c r="A23" s="6" t="s">
        <v>45</v>
      </c>
      <c r="B23" s="7" t="s">
        <v>62</v>
      </c>
      <c r="C23" s="4" t="s">
        <v>3</v>
      </c>
    </row>
    <row r="24" spans="1:3" ht="33" x14ac:dyDescent="0.25">
      <c r="A24" s="6" t="s">
        <v>22</v>
      </c>
      <c r="B24" s="7" t="s">
        <v>63</v>
      </c>
      <c r="C24" s="4" t="s">
        <v>3</v>
      </c>
    </row>
    <row r="25" spans="1:3" x14ac:dyDescent="0.25">
      <c r="A25" s="6" t="s">
        <v>23</v>
      </c>
      <c r="B25" s="7" t="s">
        <v>64</v>
      </c>
      <c r="C25" s="4" t="s">
        <v>3</v>
      </c>
    </row>
    <row r="26" spans="1:3" ht="33" x14ac:dyDescent="0.25">
      <c r="A26" s="6" t="s">
        <v>24</v>
      </c>
      <c r="B26" s="7" t="s">
        <v>65</v>
      </c>
      <c r="C26" s="4" t="s">
        <v>3</v>
      </c>
    </row>
    <row r="27" spans="1:3" ht="49.5" x14ac:dyDescent="0.25">
      <c r="A27" s="6" t="s">
        <v>46</v>
      </c>
      <c r="B27" s="7" t="s">
        <v>193</v>
      </c>
      <c r="C27" s="4" t="s">
        <v>3</v>
      </c>
    </row>
    <row r="28" spans="1:3" ht="33" x14ac:dyDescent="0.25">
      <c r="A28" s="6" t="s">
        <v>47</v>
      </c>
      <c r="B28" s="7" t="s">
        <v>194</v>
      </c>
      <c r="C28" s="4" t="s">
        <v>3</v>
      </c>
    </row>
    <row r="29" spans="1:3" ht="33" x14ac:dyDescent="0.25">
      <c r="A29" s="6" t="s">
        <v>48</v>
      </c>
      <c r="B29" s="7" t="s">
        <v>66</v>
      </c>
      <c r="C29" s="4" t="s">
        <v>3</v>
      </c>
    </row>
    <row r="30" spans="1:3" x14ac:dyDescent="0.25">
      <c r="A30" s="6" t="s">
        <v>28</v>
      </c>
      <c r="B30" s="7" t="s">
        <v>195</v>
      </c>
      <c r="C30" s="4" t="s">
        <v>3</v>
      </c>
    </row>
    <row r="31" spans="1:3" ht="33" x14ac:dyDescent="0.25">
      <c r="A31" s="6" t="s">
        <v>49</v>
      </c>
      <c r="B31" s="7" t="s">
        <v>67</v>
      </c>
      <c r="C31" s="4" t="s">
        <v>3</v>
      </c>
    </row>
    <row r="32" spans="1:3" x14ac:dyDescent="0.25">
      <c r="A32" s="6" t="s">
        <v>30</v>
      </c>
      <c r="B32" s="7" t="s">
        <v>68</v>
      </c>
      <c r="C32" s="4" t="s">
        <v>3</v>
      </c>
    </row>
    <row r="33" spans="1:3" ht="33" x14ac:dyDescent="0.25">
      <c r="A33" s="6" t="s">
        <v>31</v>
      </c>
      <c r="B33" s="7" t="s">
        <v>69</v>
      </c>
      <c r="C33" s="4" t="s">
        <v>3</v>
      </c>
    </row>
    <row r="34" spans="1:3" x14ac:dyDescent="0.25">
      <c r="A34" s="6" t="s">
        <v>32</v>
      </c>
      <c r="B34" s="7" t="s">
        <v>70</v>
      </c>
      <c r="C34" s="4" t="s">
        <v>3</v>
      </c>
    </row>
    <row r="35" spans="1:3" ht="33" x14ac:dyDescent="0.25">
      <c r="A35" s="6" t="s">
        <v>71</v>
      </c>
      <c r="B35" s="7" t="s">
        <v>196</v>
      </c>
      <c r="C35" s="4" t="s">
        <v>3</v>
      </c>
    </row>
    <row r="36" spans="1:3" x14ac:dyDescent="0.25">
      <c r="A36" s="6" t="s">
        <v>34</v>
      </c>
      <c r="B36" s="7" t="s">
        <v>200</v>
      </c>
      <c r="C36" s="4" t="s">
        <v>3</v>
      </c>
    </row>
    <row r="37" spans="1:3" ht="33" x14ac:dyDescent="0.25">
      <c r="A37" s="6" t="s">
        <v>35</v>
      </c>
      <c r="B37" s="7" t="s">
        <v>199</v>
      </c>
      <c r="C37" s="4" t="s">
        <v>3</v>
      </c>
    </row>
    <row r="38" spans="1:3" x14ac:dyDescent="0.25">
      <c r="A38" s="6" t="s">
        <v>36</v>
      </c>
      <c r="B38" s="7" t="s">
        <v>198</v>
      </c>
      <c r="C38" s="4" t="s">
        <v>3</v>
      </c>
    </row>
    <row r="39" spans="1:3" x14ac:dyDescent="0.25">
      <c r="A39" s="6" t="s">
        <v>50</v>
      </c>
      <c r="B39" s="7" t="s">
        <v>72</v>
      </c>
      <c r="C39" s="4" t="s">
        <v>3</v>
      </c>
    </row>
    <row r="40" spans="1:3" x14ac:dyDescent="0.25">
      <c r="A40" s="6" t="s">
        <v>38</v>
      </c>
      <c r="B40" s="7" t="s">
        <v>73</v>
      </c>
      <c r="C40" s="4" t="s">
        <v>3</v>
      </c>
    </row>
    <row r="41" spans="1:3" x14ac:dyDescent="0.25">
      <c r="A41" s="6" t="s">
        <v>39</v>
      </c>
      <c r="B41" s="7" t="s">
        <v>74</v>
      </c>
      <c r="C41" s="4" t="s">
        <v>3</v>
      </c>
    </row>
    <row r="42" spans="1:3" x14ac:dyDescent="0.25">
      <c r="A42" s="6" t="s">
        <v>40</v>
      </c>
      <c r="B42" s="7" t="s">
        <v>75</v>
      </c>
      <c r="C42" s="4" t="s">
        <v>3</v>
      </c>
    </row>
    <row r="43" spans="1:3" x14ac:dyDescent="0.25">
      <c r="A43" s="6" t="s">
        <v>42</v>
      </c>
      <c r="B43" s="7" t="s">
        <v>76</v>
      </c>
      <c r="C43" s="4" t="s">
        <v>3</v>
      </c>
    </row>
    <row r="45" spans="1:3" ht="66" customHeight="1" x14ac:dyDescent="0.25">
      <c r="A45" s="96" t="s">
        <v>197</v>
      </c>
      <c r="B45" s="97"/>
      <c r="C45" s="98"/>
    </row>
  </sheetData>
  <mergeCells count="4">
    <mergeCell ref="A45:C45"/>
    <mergeCell ref="B1:B2"/>
    <mergeCell ref="B3:B4"/>
    <mergeCell ref="A1:A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1" topLeftCell="A2" activePane="bottomLeft" state="frozen"/>
      <selection pane="bottomLeft" activeCell="B6" sqref="B6"/>
    </sheetView>
  </sheetViews>
  <sheetFormatPr baseColWidth="10" defaultRowHeight="12" x14ac:dyDescent="0.2"/>
  <cols>
    <col min="1" max="1" width="28.140625" style="10" bestFit="1" customWidth="1"/>
    <col min="2" max="2" width="29.42578125" style="10" bestFit="1" customWidth="1"/>
    <col min="3" max="3" width="28.7109375" style="10" bestFit="1" customWidth="1"/>
    <col min="4" max="4" width="33.28515625" style="10" bestFit="1" customWidth="1"/>
    <col min="5" max="5" width="28.7109375" style="10" customWidth="1"/>
    <col min="6" max="6" width="22.28515625" style="10" bestFit="1" customWidth="1"/>
    <col min="7" max="7" width="47.7109375" style="10" bestFit="1" customWidth="1"/>
    <col min="8" max="8" width="59" style="10" bestFit="1" customWidth="1"/>
    <col min="9" max="9" width="18.140625" style="10" bestFit="1" customWidth="1"/>
    <col min="10" max="10" width="20.5703125" style="10" bestFit="1" customWidth="1"/>
    <col min="11" max="16384" width="11.42578125" style="10"/>
  </cols>
  <sheetData>
    <row r="1" spans="1:8" x14ac:dyDescent="0.2">
      <c r="A1" s="9" t="s">
        <v>8</v>
      </c>
      <c r="B1" s="9" t="s">
        <v>82</v>
      </c>
      <c r="C1" s="9" t="s">
        <v>83</v>
      </c>
      <c r="D1" s="9" t="s">
        <v>84</v>
      </c>
      <c r="E1" s="9" t="s">
        <v>17</v>
      </c>
      <c r="F1" s="9" t="s">
        <v>28</v>
      </c>
      <c r="G1" s="9" t="s">
        <v>30</v>
      </c>
      <c r="H1" s="9" t="s">
        <v>13</v>
      </c>
    </row>
    <row r="2" spans="1:8" x14ac:dyDescent="0.2">
      <c r="A2" s="10" t="s">
        <v>85</v>
      </c>
      <c r="B2" s="10" t="s">
        <v>86</v>
      </c>
      <c r="C2" s="10" t="s">
        <v>87</v>
      </c>
      <c r="D2" s="10" t="s">
        <v>88</v>
      </c>
      <c r="E2" s="10" t="s">
        <v>89</v>
      </c>
      <c r="F2" s="10" t="s">
        <v>90</v>
      </c>
      <c r="G2" s="10" t="s">
        <v>91</v>
      </c>
      <c r="H2" s="10" t="s">
        <v>92</v>
      </c>
    </row>
    <row r="3" spans="1:8" x14ac:dyDescent="0.2">
      <c r="A3" s="10" t="s">
        <v>93</v>
      </c>
      <c r="B3" s="10" t="s">
        <v>94</v>
      </c>
      <c r="C3" s="10" t="s">
        <v>95</v>
      </c>
      <c r="D3" s="10" t="s">
        <v>96</v>
      </c>
      <c r="E3" s="10" t="s">
        <v>97</v>
      </c>
      <c r="F3" s="10" t="s">
        <v>98</v>
      </c>
      <c r="G3" s="10" t="s">
        <v>99</v>
      </c>
      <c r="H3" s="10" t="s">
        <v>100</v>
      </c>
    </row>
    <row r="4" spans="1:8" x14ac:dyDescent="0.2">
      <c r="A4" s="10" t="s">
        <v>108</v>
      </c>
      <c r="B4" s="10" t="s">
        <v>101</v>
      </c>
      <c r="C4" s="10" t="s">
        <v>102</v>
      </c>
      <c r="D4" s="10" t="s">
        <v>103</v>
      </c>
      <c r="E4" s="10" t="s">
        <v>104</v>
      </c>
      <c r="F4" s="10" t="s">
        <v>105</v>
      </c>
      <c r="G4" s="10" t="s">
        <v>106</v>
      </c>
      <c r="H4" s="10" t="s">
        <v>107</v>
      </c>
    </row>
    <row r="5" spans="1:8" x14ac:dyDescent="0.2">
      <c r="B5" s="10" t="s">
        <v>109</v>
      </c>
      <c r="C5" s="10" t="s">
        <v>105</v>
      </c>
      <c r="D5" s="10" t="s">
        <v>110</v>
      </c>
      <c r="F5" s="10" t="s">
        <v>111</v>
      </c>
      <c r="G5" s="10" t="s">
        <v>112</v>
      </c>
      <c r="H5" s="10" t="s">
        <v>113</v>
      </c>
    </row>
    <row r="6" spans="1:8" x14ac:dyDescent="0.2">
      <c r="B6" s="10" t="s">
        <v>114</v>
      </c>
      <c r="C6" s="10" t="s">
        <v>115</v>
      </c>
      <c r="D6" s="10" t="s">
        <v>116</v>
      </c>
      <c r="F6" s="10" t="s">
        <v>117</v>
      </c>
      <c r="G6" s="10" t="s">
        <v>118</v>
      </c>
      <c r="H6" s="10" t="s">
        <v>119</v>
      </c>
    </row>
    <row r="7" spans="1:8" x14ac:dyDescent="0.2">
      <c r="B7" s="10" t="s">
        <v>120</v>
      </c>
      <c r="C7" s="10" t="s">
        <v>111</v>
      </c>
      <c r="D7" s="10" t="s">
        <v>121</v>
      </c>
      <c r="F7" s="10" t="s">
        <v>122</v>
      </c>
      <c r="G7" s="10" t="s">
        <v>123</v>
      </c>
      <c r="H7" s="10" t="s">
        <v>124</v>
      </c>
    </row>
    <row r="8" spans="1:8" x14ac:dyDescent="0.2">
      <c r="B8" s="10" t="s">
        <v>125</v>
      </c>
      <c r="C8" s="10" t="s">
        <v>90</v>
      </c>
      <c r="D8" s="10" t="s">
        <v>126</v>
      </c>
      <c r="F8" s="10" t="s">
        <v>127</v>
      </c>
      <c r="G8" s="10" t="s">
        <v>125</v>
      </c>
      <c r="H8" s="10" t="s">
        <v>128</v>
      </c>
    </row>
    <row r="9" spans="1:8" x14ac:dyDescent="0.2">
      <c r="C9" s="10" t="s">
        <v>98</v>
      </c>
      <c r="D9" s="10" t="s">
        <v>129</v>
      </c>
      <c r="F9" s="10" t="s">
        <v>130</v>
      </c>
      <c r="H9" s="10" t="s">
        <v>131</v>
      </c>
    </row>
    <row r="10" spans="1:8" x14ac:dyDescent="0.2">
      <c r="C10" s="10" t="s">
        <v>132</v>
      </c>
      <c r="D10" s="10" t="s">
        <v>133</v>
      </c>
      <c r="H10" s="10" t="s">
        <v>125</v>
      </c>
    </row>
    <row r="11" spans="1:8" x14ac:dyDescent="0.2">
      <c r="C11" s="10" t="s">
        <v>130</v>
      </c>
      <c r="D11" s="10" t="s">
        <v>134</v>
      </c>
      <c r="H11" s="10" t="s">
        <v>135</v>
      </c>
    </row>
    <row r="12" spans="1:8" x14ac:dyDescent="0.2">
      <c r="C12" s="10" t="s">
        <v>136</v>
      </c>
      <c r="D12" s="10" t="s">
        <v>137</v>
      </c>
      <c r="H12" s="10" t="s">
        <v>138</v>
      </c>
    </row>
    <row r="13" spans="1:8" x14ac:dyDescent="0.2">
      <c r="C13" s="10" t="s">
        <v>139</v>
      </c>
      <c r="D13" s="10" t="s">
        <v>140</v>
      </c>
    </row>
    <row r="14" spans="1:8" x14ac:dyDescent="0.2">
      <c r="C14" s="10" t="s">
        <v>141</v>
      </c>
      <c r="D14" s="10" t="s">
        <v>142</v>
      </c>
    </row>
    <row r="15" spans="1:8" x14ac:dyDescent="0.2">
      <c r="C15" s="10" t="s">
        <v>143</v>
      </c>
      <c r="D15" s="10" t="s">
        <v>144</v>
      </c>
    </row>
    <row r="16" spans="1:8" x14ac:dyDescent="0.2">
      <c r="C16" s="10" t="s">
        <v>145</v>
      </c>
      <c r="D16" s="10" t="s">
        <v>146</v>
      </c>
    </row>
    <row r="17" spans="1:4" x14ac:dyDescent="0.2">
      <c r="C17" s="10" t="s">
        <v>147</v>
      </c>
      <c r="D17" s="10" t="s">
        <v>148</v>
      </c>
    </row>
    <row r="18" spans="1:4" x14ac:dyDescent="0.2">
      <c r="C18" s="10" t="s">
        <v>149</v>
      </c>
    </row>
    <row r="19" spans="1:4" x14ac:dyDescent="0.2">
      <c r="C19" s="10" t="s">
        <v>150</v>
      </c>
    </row>
    <row r="20" spans="1:4" x14ac:dyDescent="0.2">
      <c r="C20" s="10" t="s">
        <v>151</v>
      </c>
    </row>
    <row r="21" spans="1:4" x14ac:dyDescent="0.2">
      <c r="C21" s="10" t="s">
        <v>190</v>
      </c>
    </row>
    <row r="30" spans="1:4" x14ac:dyDescent="0.2">
      <c r="A30" s="9" t="s">
        <v>34</v>
      </c>
      <c r="B30" s="9" t="s">
        <v>152</v>
      </c>
      <c r="C30" s="9" t="s">
        <v>153</v>
      </c>
    </row>
    <row r="31" spans="1:4" x14ac:dyDescent="0.2">
      <c r="A31" s="10" t="s">
        <v>154</v>
      </c>
      <c r="B31" s="10" t="s">
        <v>155</v>
      </c>
      <c r="C31" s="10" t="s">
        <v>155</v>
      </c>
    </row>
    <row r="32" spans="1:4" x14ac:dyDescent="0.2">
      <c r="A32" s="10" t="s">
        <v>156</v>
      </c>
      <c r="B32" s="10" t="s">
        <v>157</v>
      </c>
      <c r="C32" s="10" t="s">
        <v>157</v>
      </c>
    </row>
    <row r="33" spans="1:1" x14ac:dyDescent="0.2">
      <c r="A33" s="10" t="s">
        <v>158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Matriz</vt:lpstr>
      <vt:lpstr>Instructivo</vt:lpstr>
      <vt:lpstr>LISTAS</vt:lpstr>
      <vt:lpstr>Matriz!Área_de_impresión</vt:lpstr>
      <vt:lpstr>Matriz!Títulos_a_imprimir</vt:lpstr>
    </vt:vector>
  </TitlesOfParts>
  <Company>Instituto Distrital de las Artes - IDARTES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Yamile Daza Acosta</dc:creator>
  <cp:lastModifiedBy>Maryland Padilla Pedraza</cp:lastModifiedBy>
  <cp:lastPrinted>2025-07-30T21:34:45Z</cp:lastPrinted>
  <dcterms:created xsi:type="dcterms:W3CDTF">2025-06-18T14:33:28Z</dcterms:created>
  <dcterms:modified xsi:type="dcterms:W3CDTF">2025-08-04T14:09:38Z</dcterms:modified>
</cp:coreProperties>
</file>