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4000" windowHeight="9600" tabRatio="555" activeTab="0"/>
  </bookViews>
  <sheets>
    <sheet name="MATRIZ" sheetId="1" r:id="rId1"/>
    <sheet name="GRAFICAS" sheetId="2" r:id="rId2"/>
    <sheet name="PELIGROS" sheetId="3" r:id="rId3"/>
    <sheet name="EVALUACIONES" sheetId="4" r:id="rId4"/>
  </sheets>
  <externalReferences>
    <externalReference r:id="rId7"/>
    <externalReference r:id="rId8"/>
    <externalReference r:id="rId9"/>
  </externalReferences>
  <definedNames>
    <definedName name="DICO">'[1]Lista'!$B$2:$B$3</definedName>
    <definedName name="PRO">#REF!</definedName>
    <definedName name="Procesos">#REF!</definedName>
  </definedNames>
  <calcPr fullCalcOnLoad="1"/>
</workbook>
</file>

<file path=xl/comments1.xml><?xml version="1.0" encoding="utf-8"?>
<comments xmlns="http://schemas.openxmlformats.org/spreadsheetml/2006/main">
  <authors>
    <author>DIANA</author>
    <author>Ingrid Martin Barrera</author>
    <author>Pedro Fernandez</author>
    <author>Diana Lozano</author>
  </authors>
  <commentList>
    <comment ref="T10" authorId="0">
      <text>
        <r>
          <rPr>
            <sz val="12"/>
            <rFont val="Tahoma"/>
            <family val="2"/>
          </rPr>
          <t>A: No ha ocurrido en la industria.
B: Ha ocurrido en la industria.
C: Ha ocurrido en nuestra empresa
D: Sucede varias veces por año en nuestra Empresa.
E: Sucede varias veces por año en la industria</t>
        </r>
      </text>
    </comment>
    <comment ref="B11" authorId="1">
      <text>
        <r>
          <rPr>
            <sz val="9"/>
            <rFont val="Tahoma"/>
            <family val="2"/>
          </rPr>
          <t>Procesos a los cuales pertenece la actividad</t>
        </r>
      </text>
    </comment>
    <comment ref="D11" authorId="1">
      <text>
        <r>
          <rPr>
            <sz val="9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1" authorId="2">
      <text>
        <r>
          <rPr>
            <b/>
            <sz val="10"/>
            <rFont val="Tahoma"/>
            <family val="2"/>
          </rPr>
          <t xml:space="preserve">Actividad No Rutinaria: </t>
        </r>
        <r>
          <rPr>
            <sz val="10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rFont val="Tahoma"/>
            <family val="2"/>
          </rPr>
          <t xml:space="preserve">Actividad Rutinaria: </t>
        </r>
        <r>
          <rPr>
            <sz val="10"/>
            <rFont val="Tahoma"/>
            <family val="2"/>
          </rPr>
          <t>Actividad que forma parte de un proceso de la organización, se ha planificado y es estandarizable.</t>
        </r>
      </text>
    </comment>
    <comment ref="T11" authorId="3">
      <text>
        <r>
          <rPr>
            <b/>
            <sz val="9"/>
            <rFont val="Tahoma"/>
            <family val="2"/>
          </rPr>
          <t xml:space="preserve">Nivel de deficiencia:
</t>
        </r>
        <r>
          <rPr>
            <b/>
            <sz val="9"/>
            <rFont val="Tahoma"/>
            <family val="2"/>
          </rPr>
          <t>Muy alto = 10</t>
        </r>
        <r>
          <rPr>
            <sz val="9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rFont val="Tahoma"/>
            <family val="2"/>
          </rPr>
          <t>Alto = 6</t>
        </r>
        <r>
          <rPr>
            <sz val="9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rFont val="Tahoma"/>
            <family val="2"/>
          </rPr>
          <t xml:space="preserve">Medio = 2 </t>
        </r>
        <r>
          <rPr>
            <sz val="9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rFont val="Tahoma"/>
            <family val="2"/>
          </rPr>
          <t xml:space="preserve">Bajo = 1 </t>
        </r>
        <r>
          <rPr>
            <sz val="9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1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W11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1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A11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1" authorId="3">
      <text>
        <r>
          <rPr>
            <b/>
            <sz val="9"/>
            <rFont val="Tahoma"/>
            <family val="2"/>
          </rPr>
          <t xml:space="preserve">Nivel de deficiencia:
Muy alto = </t>
        </r>
        <r>
          <rPr>
            <sz val="9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rFont val="Tahoma"/>
            <family val="2"/>
          </rPr>
          <t xml:space="preserve">
Alto = </t>
        </r>
        <r>
          <rPr>
            <sz val="9"/>
            <rFont val="Tahoma"/>
            <family val="2"/>
          </rPr>
          <t>6 La eficacia del conjunto de medidas  preventivas existentes es baja.</t>
        </r>
        <r>
          <rPr>
            <b/>
            <sz val="9"/>
            <rFont val="Tahoma"/>
            <family val="2"/>
          </rPr>
          <t xml:space="preserve">
Medio = </t>
        </r>
        <r>
          <rPr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La eficacia del conjunto de medidas preventivas existentes es moderada.</t>
        </r>
        <r>
          <rPr>
            <b/>
            <sz val="9"/>
            <rFont val="Tahoma"/>
            <family val="2"/>
          </rPr>
          <t xml:space="preserve">
Bajo =</t>
        </r>
        <r>
          <rPr>
            <sz val="9"/>
            <rFont val="Tahoma"/>
            <family val="2"/>
          </rPr>
          <t>No se asigna valor.  El riesgo está controlado.</t>
        </r>
      </text>
    </comment>
    <comment ref="AI11" authorId="3">
      <text>
        <r>
          <rPr>
            <b/>
            <sz val="9"/>
            <rFont val="Tahoma"/>
            <family val="2"/>
          </rPr>
          <t>Nivel de exposición: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Continua = 4</t>
        </r>
        <r>
          <rPr>
            <sz val="9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rFont val="Tahoma"/>
            <family val="2"/>
          </rPr>
          <t>Frecuente = 3</t>
        </r>
        <r>
          <rPr>
            <sz val="9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rFont val="Tahoma"/>
            <family val="2"/>
          </rPr>
          <t>Ocasional = 2</t>
        </r>
        <r>
          <rPr>
            <sz val="9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rFont val="Tahoma"/>
            <family val="2"/>
          </rPr>
          <t>Esporádica = 1</t>
        </r>
        <r>
          <rPr>
            <sz val="9"/>
            <rFont val="Tahoma"/>
            <family val="2"/>
          </rPr>
          <t xml:space="preserve"> La situación de exposición se presenta de manera eventual.</t>
        </r>
      </text>
    </comment>
    <comment ref="AK11" authorId="3">
      <text>
        <r>
          <rPr>
            <b/>
            <sz val="9"/>
            <rFont val="Tahoma"/>
            <family val="2"/>
          </rPr>
          <t>Nivel de probabilidad: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Muy Alto: </t>
        </r>
        <r>
          <rPr>
            <sz val="9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rFont val="Tahoma"/>
            <family val="2"/>
          </rPr>
          <t xml:space="preserve">Alto: </t>
        </r>
        <r>
          <rPr>
            <sz val="9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rFont val="Tahoma"/>
            <family val="2"/>
          </rPr>
          <t xml:space="preserve">Medio: </t>
        </r>
        <r>
          <rPr>
            <sz val="9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rFont val="Tahoma"/>
            <family val="2"/>
          </rPr>
          <t xml:space="preserve">Bajo: </t>
        </r>
        <r>
          <rPr>
            <sz val="9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1" authorId="3">
      <text>
        <r>
          <rPr>
            <b/>
            <sz val="9"/>
            <rFont val="Tahoma"/>
            <family val="2"/>
          </rPr>
          <t>Nivel de consecuencia: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Mortal o catastrófico = 100 </t>
        </r>
        <r>
          <rPr>
            <sz val="9"/>
            <rFont val="Tahoma"/>
            <family val="2"/>
          </rPr>
          <t xml:space="preserve">Muerte (s).
</t>
        </r>
        <r>
          <rPr>
            <b/>
            <sz val="9"/>
            <rFont val="Tahoma"/>
            <family val="2"/>
          </rPr>
          <t xml:space="preserve">Muy grave = 60 </t>
        </r>
        <r>
          <rPr>
            <sz val="9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rFont val="Tahoma"/>
            <family val="2"/>
          </rPr>
          <t xml:space="preserve">Grave = 25 </t>
        </r>
        <r>
          <rPr>
            <sz val="9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rFont val="Tahoma"/>
            <family val="2"/>
          </rPr>
          <t>Leve = 10</t>
        </r>
        <r>
          <rPr>
            <sz val="9"/>
            <rFont val="Tahoma"/>
            <family val="2"/>
          </rPr>
          <t xml:space="preserve"> Lesiones o enfermedades que no requieren incapacidad.</t>
        </r>
      </text>
    </comment>
    <comment ref="AO11" authorId="3">
      <text>
        <r>
          <rPr>
            <b/>
            <sz val="9"/>
            <rFont val="Tahoma"/>
            <family val="2"/>
          </rPr>
          <t xml:space="preserve">I: </t>
        </r>
        <r>
          <rPr>
            <sz val="9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rFont val="Tahoma"/>
            <family val="2"/>
          </rPr>
          <t xml:space="preserve">II: </t>
        </r>
        <r>
          <rPr>
            <sz val="9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rFont val="Tahoma"/>
            <family val="2"/>
          </rPr>
          <t xml:space="preserve">III: </t>
        </r>
        <r>
          <rPr>
            <sz val="9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rFont val="Tahoma"/>
            <family val="2"/>
          </rPr>
          <t xml:space="preserve">IV: </t>
        </r>
        <r>
          <rPr>
            <sz val="9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<sst xmlns="http://schemas.openxmlformats.org/spreadsheetml/2006/main" count="1280" uniqueCount="509">
  <si>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</si>
  <si>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</si>
  <si>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</si>
  <si>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</si>
  <si>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</si>
  <si>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</si>
  <si>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</si>
  <si>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</si>
  <si>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EXPUESTOS</t>
  </si>
  <si>
    <t>Clase de Actividad
(Rutinaria / No Rutinaria)</t>
  </si>
  <si>
    <t>CARGO (S)</t>
  </si>
  <si>
    <t>E. EPP</t>
  </si>
  <si>
    <t>Interpretación del nivel de probabilidad  antes del control 
(NP)</t>
  </si>
  <si>
    <t>Aceptabilidad del riesgo antes del control</t>
  </si>
  <si>
    <t>Nivel de intervención</t>
  </si>
  <si>
    <t>EVALUACIÓN INICIAL DE RIESGOS SIN CONTROL</t>
  </si>
  <si>
    <t>TIPO DE CONTROL EXISTENTE</t>
  </si>
  <si>
    <t>DESCRIPCIÓN ACTIVIDAD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</si>
  <si>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</si>
  <si>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</si>
  <si>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</si>
  <si>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</si>
  <si>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</si>
  <si>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</si>
  <si>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Nivel de consecuencia  después del control (NC)</t>
  </si>
  <si>
    <t>Nivel de exposición  después del control (NE)</t>
  </si>
  <si>
    <t>Interpretación del nivel de probabilidad después del control 
(NP)</t>
  </si>
  <si>
    <t>Nivel del riesgo  después del control (NP*NC)</t>
  </si>
  <si>
    <t>TIPO DE RIESGO</t>
  </si>
  <si>
    <t>FACTOR DE RIESGO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</si>
  <si>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</si>
  <si>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</si>
  <si>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</si>
  <si>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</si>
  <si>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</si>
  <si>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</si>
  <si>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</si>
  <si>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2.2 Media tensión  (1000V - 57.5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</si>
  <si>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</si>
  <si>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</si>
  <si>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</si>
  <si>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</si>
  <si>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</si>
  <si>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</si>
  <si>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</si>
  <si>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</si>
  <si>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</si>
  <si>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</si>
  <si>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</si>
  <si>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</si>
  <si>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 xml:space="preserve">6.1 Manejo de cargas mayores a 25 Kg </t>
  </si>
  <si>
    <t xml:space="preserve">6.2 Manejo de cargas menores a 25 Kg </t>
  </si>
  <si>
    <t>6.3 Adopción de posturas nocivas</t>
  </si>
  <si>
    <t>6.4 Ejecución de 6 o más movimientos similares en un minuto</t>
  </si>
  <si>
    <t>6.5 Diseño del puesto de trabajo</t>
  </si>
  <si>
    <t>6.6 Posturas prolongadas y/o incorrectas</t>
  </si>
  <si>
    <t>7. Factores humanos</t>
  </si>
  <si>
    <t>7.1 No se han definido  competencias para el cargo evaluado</t>
  </si>
  <si>
    <t>7.2 Durante la evaluación se observan actos inseguros</t>
  </si>
  <si>
    <t>7.3 Antecedentes accidentes de trabajo por comportamientos inseguros en los últimos 4 años</t>
  </si>
  <si>
    <t>8. Saneamiento Básico</t>
  </si>
  <si>
    <t>8.1 Sin disponibilidad de agua potable</t>
  </si>
  <si>
    <t>9. Locativos</t>
  </si>
  <si>
    <t>9.1 Almacenamiento inadecuado</t>
  </si>
  <si>
    <t>9.2 Condiciones inadecuadas de orden y aseo</t>
  </si>
  <si>
    <t>9.3 Condiciones del piso</t>
  </si>
  <si>
    <t>9.4 Escaleras y barandas inadecuadas o en mal estado</t>
  </si>
  <si>
    <t>9.7 Caídas a nivel</t>
  </si>
  <si>
    <t>10. Otros Riesgos</t>
  </si>
  <si>
    <t>10.2 Explosión</t>
  </si>
  <si>
    <t>10.3 Incendio</t>
  </si>
  <si>
    <t>10.5 Trabajos en caliente</t>
  </si>
  <si>
    <t>10.6 Trabajos en espacios confinados</t>
  </si>
  <si>
    <t>12. Riesgos Naturales</t>
  </si>
  <si>
    <t>12.2 Inundaciòn</t>
  </si>
  <si>
    <t>11. Psicosocial</t>
  </si>
  <si>
    <t>11.1 Gestión organizacional</t>
  </si>
  <si>
    <t>11.2 Caracteristicas de la organización del trabajo</t>
  </si>
  <si>
    <t>11.3 Caracteristicas del grupo social de trabajo</t>
  </si>
  <si>
    <t>11.4 Condiciones de la tarea</t>
  </si>
  <si>
    <t>11.5 Interfase persona - tarea</t>
  </si>
  <si>
    <t>11.6 Jornada de trabajo</t>
  </si>
  <si>
    <t xml:space="preserve">6.7 Esfuerzos </t>
  </si>
  <si>
    <t>12.1 Deslizamientos / Derrumbes</t>
  </si>
  <si>
    <t>9.5 Condiciones de las instalaciones (irregulares,  deslizantes, con diferencias de nivel)</t>
  </si>
  <si>
    <t>10.7 Derrames y/o  fugas</t>
  </si>
  <si>
    <t>RIESGO</t>
  </si>
  <si>
    <t>CLASIFICACIÓN DEL RIESGO</t>
  </si>
  <si>
    <t xml:space="preserve">10.1  Riesgo público (robos, atracos, asaltos, atentados, orden público) </t>
  </si>
  <si>
    <t xml:space="preserve">10.4 Víal </t>
  </si>
  <si>
    <t xml:space="preserve">9.6 Caídas a diferente nivel </t>
  </si>
  <si>
    <t>10.8 Trabajo en alturas</t>
  </si>
  <si>
    <t>12.3 Sismo o terremoto</t>
  </si>
  <si>
    <t>12.4 Precipitaciones</t>
  </si>
  <si>
    <t>12.5  Vendaval</t>
  </si>
  <si>
    <t>12.6 Tormentas elèctricas</t>
  </si>
  <si>
    <t xml:space="preserve">Nivel de deficiencia después del control (ND) </t>
  </si>
  <si>
    <t>Nivel de probabilidad  después del control (NP=ND*NE)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</si>
  <si>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</si>
  <si>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</si>
  <si>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</si>
  <si>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</si>
  <si>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</si>
  <si>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</si>
  <si>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</si>
  <si>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</si>
  <si>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</si>
  <si>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</si>
  <si>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N° DE CONDICIONES</t>
  </si>
  <si>
    <t>TOTAL DE CONDICIONES</t>
  </si>
  <si>
    <t>4.2 Exposición a material particulado en el puesto de trabajo (PM10)</t>
  </si>
  <si>
    <t>Participación por cada Factor de Riesgo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</si>
  <si>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</si>
  <si>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</si>
  <si>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</si>
  <si>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>4.6 Exposición sustancias químicas  no toxicas, corrosivas, irritantes ni asfixiantes</t>
  </si>
  <si>
    <t xml:space="preserve">4.7 Exposición a polvos orgánicos </t>
  </si>
  <si>
    <t>4.8 Exposición a polvos  con contenido de sílice</t>
  </si>
  <si>
    <t>4.9 Exposición a polvos  inorgánicos</t>
  </si>
  <si>
    <t>4.10 Exposición a fibras / amianto</t>
  </si>
  <si>
    <t>4.11 Exposición a gases y vapores</t>
  </si>
  <si>
    <t>4.12 Exposición a líquidos (nieblas y rocíos)</t>
  </si>
  <si>
    <t>5.1 Mordedura de animales/vectores transmisores de enfermedad (virus, bacterias, parásitos, hongos)</t>
  </si>
  <si>
    <t>5.2 Picadura de animales/vectores transmisores de enfermedad (virus, bacterias, parásitos, hongos)</t>
  </si>
  <si>
    <t>5.3 Exposición a  material contaminado o con riesgo biológico (virus, bacterias, parásitos, hongos)</t>
  </si>
  <si>
    <t>5.4 Manipulación de alimentos</t>
  </si>
  <si>
    <t>3.6 Radiaciones no ionizantes (Microondas - Electrodomesticos)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</si>
  <si>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</si>
  <si>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</si>
  <si>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</si>
  <si>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3.10 Ruido: No es posible escuchar una conversación a  tono normal a una distancia menor a 50cm ó exposición a 85dB o más durante 8 horas continuas.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</si>
  <si>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</si>
  <si>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</si>
  <si>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</si>
  <si>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</si>
  <si>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</si>
  <si>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</si>
  <si>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</si>
  <si>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</si>
  <si>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</si>
  <si>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>4.13 Exposición a humos metálicos / metales pesados</t>
  </si>
  <si>
    <t xml:space="preserve">Nivel de Deficiencia antes del control (ND) </t>
  </si>
  <si>
    <t>Nivel de Exposición  antes del control (NE)</t>
  </si>
  <si>
    <t>Nivel de Probabilidad  antes del control (NP=ND*NE)</t>
  </si>
  <si>
    <t>Nivel de Consecuencia  antes del control (NC)</t>
  </si>
  <si>
    <t>Nivel del Riesgo  antes del control (NP*NC)</t>
  </si>
  <si>
    <t>EVALUACIÓN DEL RIESGO RESIDUAL (CON CONTROL EXISTENTE)</t>
  </si>
  <si>
    <t>MEDIDAS DE INTERVENCION PROPUESTAS</t>
  </si>
  <si>
    <t>6. Ergonómico</t>
  </si>
  <si>
    <t>5.1 Mordedura de animales transmisores de enfermedad (virus, bacterias, parásitos, hongos)</t>
  </si>
  <si>
    <t>5.2 Picadura de animales transmisores de enfermedad (virus, bacterias, parásitos, hongos)</t>
  </si>
  <si>
    <t>Responsable de la acción</t>
  </si>
  <si>
    <t>Fecha Propuesta para la realización</t>
  </si>
  <si>
    <t>Fecha</t>
  </si>
  <si>
    <t>Observaciones</t>
  </si>
  <si>
    <t>Ejecutada (Si  En Proceso /  No)</t>
  </si>
  <si>
    <t>PROCESO</t>
  </si>
  <si>
    <t>ACTIVIDAD</t>
  </si>
  <si>
    <t>PELIGRO</t>
  </si>
  <si>
    <t>RESPONSABLE:</t>
  </si>
  <si>
    <t>DIRECCIÓN:</t>
  </si>
  <si>
    <t>LUGAR:</t>
  </si>
  <si>
    <t>Aceptabilidad del riesgo después del control</t>
  </si>
  <si>
    <t>En Proceso</t>
  </si>
  <si>
    <t>Creación:</t>
  </si>
  <si>
    <t>FECHA DE ACTUALIZACIÓN: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</si>
  <si>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</si>
  <si>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</si>
  <si>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</si>
  <si>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</si>
  <si>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</si>
  <si>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</si>
  <si>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</si>
  <si>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</si>
  <si>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</si>
  <si>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</si>
  <si>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</si>
  <si>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CONTROLES EXISTENTES</t>
  </si>
  <si>
    <t>Interpretación de NR</t>
  </si>
  <si>
    <t>Numero de expuestos</t>
  </si>
  <si>
    <t>Peor consecuencia</t>
  </si>
  <si>
    <t>Existe requisito legal especifico asociado (Si o No)</t>
  </si>
  <si>
    <t>CRITERIOS PARA ESTABLECER CONTROLES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</si>
  <si>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</si>
  <si>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</si>
  <si>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</si>
  <si>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</si>
  <si>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</si>
  <si>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MATRIZ IDENTIFICACIÓN , EVALUACIÓN Y CONTROL DE RIESGOS COASMEDAS</t>
  </si>
  <si>
    <t xml:space="preserve">Administrativos </t>
  </si>
  <si>
    <t xml:space="preserve">Oficinas </t>
  </si>
  <si>
    <t xml:space="preserve">Actividades de aspectos administrativos </t>
  </si>
  <si>
    <t>Realizar la programación de la sede,Actulizar las bases de datos, Organizar los docuemnetos de la sede,Interacción con los compañeros de trabajo o con los visitantes de la sede</t>
  </si>
  <si>
    <t>Rutinaria</t>
  </si>
  <si>
    <t>Gestores de Espacio,Responsable de la sede</t>
  </si>
  <si>
    <t>Condiciones en las tareas :carga mental, contenido de la tarea, demandas emocionales, modelo de dirección y liderazgo; exigencias del cliente.  (responsabilidades propias del cargo.)</t>
  </si>
  <si>
    <t>Stress Laboral. Estados de ansiedad y/o depresión .Alteraciones
cardiovasculares y gastrointestinales, Cefaleas, migrañas, perdida de la concentración, irritabilidad, insomnio.</t>
  </si>
  <si>
    <t>Se tiene establecido  perfiles de cargo con roles y responsabilidades claras.</t>
  </si>
  <si>
    <t>Programa de Riesgo psicosocial y estudio de clima organizacional.</t>
  </si>
  <si>
    <t>Manejo de pausas activas ,comité de convivencia laboral</t>
  </si>
  <si>
    <t>NA</t>
  </si>
  <si>
    <t>Actividades de prevención en riesgo psicosocial según recomendación informe de batería del riesgo.</t>
  </si>
  <si>
    <t>Estrés laboral</t>
  </si>
  <si>
    <t>SI</t>
  </si>
  <si>
    <t>1) Capacitar en técnicas de manejo del stress laboral                                                                                       2) capacitar en habilidades sociales                                                                                  3) Incrementar las oportunidades para el aprendizaje y el desarrollo de nuevas habilidades.                                                                                                                                   4)Realizar Pausas Activas                                                                                                                 5)Aplicar prueba de Batería de Riesgo Psicosocial para identificar factores de riesgo.</t>
  </si>
  <si>
    <t>COPASST-RESPONSABLE SST</t>
  </si>
  <si>
    <t xml:space="preserve">Gestores de Espacios
</t>
  </si>
  <si>
    <t>los lugares de trabajo,
el manejo de equipos, 
el riesgo eléctrico  
los incendios que pueden producirse en el lugar de trabajo.</t>
  </si>
  <si>
    <t>Corto circuito, daños eléctricos ,incendio.</t>
  </si>
  <si>
    <t>Cableado eléctrico con materiales aislantes, señalización del riesgo y mantenimiento de redes eléctricas.</t>
  </si>
  <si>
    <t>Programa de orden y aseo.  
Capacitación de riesgo eléctrico.</t>
  </si>
  <si>
    <t xml:space="preserve">Mantenimiento de redes y cableado eléctrico </t>
  </si>
  <si>
    <t xml:space="preserve"> Inspecciones de seguridad de elementos de respuesta ante emergencias.                                                                                                                                                                                                </t>
  </si>
  <si>
    <t>Incendio.</t>
  </si>
  <si>
    <t>RESPONSABLE SST</t>
  </si>
  <si>
    <t>Exposición a  agentes biológicos por contacto  directo entre personas o contacto con objetos contaminado</t>
  </si>
  <si>
    <t>Enfermedad infección respiratoria aguda (IRA ) de leve a grave ,que puede ocasionar enfermedad pulmonar crónica , neumonía o muerte.</t>
  </si>
  <si>
    <t>Protocolo de lavado de manos</t>
  </si>
  <si>
    <t>Limpieza diaria  y frecuente de las superficies de trabajo</t>
  </si>
  <si>
    <t>Sensibilización hábitos saludables y protocolo de lavado de manos.</t>
  </si>
  <si>
    <t>MEDIO</t>
  </si>
  <si>
    <t>RIESGO NO ACEPTABLE O ACEPTABLE CON CONTROL ESPECIFICO</t>
  </si>
  <si>
    <t xml:space="preserve">Filtros de aire de alta frecuencia en el ambiente de trabajo  </t>
  </si>
  <si>
    <t xml:space="preserve">Jornadas flexibles y horarios distintos de los trabajadores.Trabajo en casa con toda la legislación Capacitación de sobre prevención y protección del Covid-19. Uso adecuado de EPP colocación y remoción, disposición o desinfección apropiada inspección para detectar daños y mantenimiento y limitaciones del equipo
Procedimientos de limpieza y desinfección. Recursos para la limpieza y desinfección. Protocolo de recepción de correspondencia. Medidas de riesgo psicosocial por el Covid-19 (capacitaciones y seguimientos actividades de bienestar). </t>
  </si>
  <si>
    <t>EPP (tapabocas, guantes y gafas) cuando aplique.</t>
  </si>
  <si>
    <t>RIESGO MEJORABLE</t>
  </si>
  <si>
    <t>COVID-19</t>
  </si>
  <si>
    <t>EPP (tapabocas) cuando aplique.</t>
  </si>
  <si>
    <t>RESPONSABLE SST-Gestion Humana</t>
  </si>
  <si>
    <t>No Rutinaria</t>
  </si>
  <si>
    <t xml:space="preserve">Gestores de espacios 
</t>
  </si>
  <si>
    <t>Carga Estática: Postura prolongada  por permanecer mas del 80% de la jornada laboral en posición sedente. Postura forzada o incorrecta.</t>
  </si>
  <si>
    <t>Alteraciones en el aparato musculo-esquelético, dolor en los miembros inferiores, dolor cuello y espalda. Fatiga, alteraciones del sistema vascular. Lumbalgias por dolores leves y graves en la espalda, cadera, cintura y columna, 
Agotamiento muscular, cansancio</t>
  </si>
  <si>
    <t>Silla ergonómica.</t>
  </si>
  <si>
    <t>Realización de pausa activas y sensibilización de hábitos de vida saludable y exámenes ocupacionales periódicosn con enfasis ostemuscular</t>
  </si>
  <si>
    <t>Diseño ergonómico de los puestos de trabajo y de herramientas manuales.</t>
  </si>
  <si>
    <t>Establecer pausas activas que permitan descansar, aplicación de SVE Osteomuscular</t>
  </si>
  <si>
    <t>Enfermedad laboral(lumbalgias)</t>
  </si>
  <si>
    <t>Compra de elementos ergonómicos, inspecciones de puesto de trabajo y mantenimiento de sillas</t>
  </si>
  <si>
    <t>1) Capacitación en Higiene Postural . 
2) Inspecciones de condiciones biomecánicas en el puesto de trabajo.
3) Implementar programa de pausas activas y actividades de prevención de DME(DESORDENES MUSCULO-ESQUELETICOS)                                    4)FOMENTAR EL AUTOCUIDADO.                                                                  5)Realizar evaluaciones médicas ocupacionales con énfasis osteomuscular y seguimiento de las recomendaciones.</t>
  </si>
  <si>
    <t xml:space="preserve">Los  Salones de trabajo o áreas de la sede </t>
  </si>
  <si>
    <t xml:space="preserve">Administración de los salones y de la sede en general </t>
  </si>
  <si>
    <t xml:space="preserve">Organizar el ingereso de los visitantes a las zonas de trabajo, Inspeccionar los salones de trabajo y bodegas,Traslado de elementos de un salón a otro salón  
</t>
  </si>
  <si>
    <t>Almacenamiento,
superficies de trabajo (irregularidades, deslizantes, con diferencia del nivel) condiciones de orden y aseo, caídas de objeto</t>
  </si>
  <si>
    <t>lesiones leves o graves( por fracturas o caídas a nivel )</t>
  </si>
  <si>
    <t>Mantener en orden  los puestos de trabajo.</t>
  </si>
  <si>
    <t>Programa de orden y aseo.</t>
  </si>
  <si>
    <t>Sensibilización  reporte de actos y condiciones inseguras en el trabajo.</t>
  </si>
  <si>
    <t>Mantenimiento preventivo y correctivo de las áreas de trabajo y reparaciones locativas</t>
  </si>
  <si>
    <t>Inspecciones de orden y aseo a las área de trabajo.</t>
  </si>
  <si>
    <t>Accidente de trabajo(fracturas)</t>
  </si>
  <si>
    <t xml:space="preserve"> Impacto, intermitente y continuo de la musica </t>
  </si>
  <si>
    <t>Disminución de audición.</t>
  </si>
  <si>
    <t>Suministro de EPP</t>
  </si>
  <si>
    <t>Suministro de EPP, examen ocupacional</t>
  </si>
  <si>
    <t>Protectores auditivos</t>
  </si>
  <si>
    <t>Hipoacusia</t>
  </si>
  <si>
    <t>Golpes, heridas, contusiones, fracturas, esguinces, luxaciones, muerte, daños estructurales.</t>
  </si>
  <si>
    <t>Edificio sismo resistente, deacuerdo al Reglamento Colombiano de Construcción Sismorresistente (NSR-10)</t>
  </si>
  <si>
    <t>Elementos y equipos de emergencia.</t>
  </si>
  <si>
    <t>Socialización del plan de emergencias. Y brigadas de emergencia dotada</t>
  </si>
  <si>
    <t>Estructuras sismo resistentes</t>
  </si>
  <si>
    <t xml:space="preserve"> Capacitación a todo el personal en actuación en caso de emergencia, simulacro de emergencia</t>
  </si>
  <si>
    <t>Muerte</t>
  </si>
  <si>
    <t xml:space="preserve">Operativo </t>
  </si>
  <si>
    <t>Actividades de preparación de bebidas calientes, Limpieza de salas, baños  y zonas comunes</t>
  </si>
  <si>
    <t xml:space="preserve">Limpiar los salones, baños y áreas comunes de la sede, preparar bebidas calientes a los trabajadores  </t>
  </si>
  <si>
    <t>Contratistas Servicios Generales</t>
  </si>
  <si>
    <t>Dermatosis, reacciones alérgicas, enfermedades infectocontagiosas, alteraciones en los diferentes  sistemas.</t>
  </si>
  <si>
    <t>Se realiza limpieza de las áreas diariamente</t>
  </si>
  <si>
    <t>Procedimiento gestión de contratistas</t>
  </si>
  <si>
    <t xml:space="preserve">Guantes, Tapabocas, Gafas de seguridad, cofias </t>
  </si>
  <si>
    <t>Enfermedad laboral</t>
  </si>
  <si>
    <t>Contacto con superficies calientes</t>
  </si>
  <si>
    <t>Quemaduras, lesiones de la piel</t>
  </si>
  <si>
    <t>Verificar cumplimiento de los procesos.</t>
  </si>
  <si>
    <t>Sensibilización  sobre riesgos y manejo de temperatura</t>
  </si>
  <si>
    <t>Verificar Procedimientos de  gestión de contratistas  y dar inducción del SG - SSST</t>
  </si>
  <si>
    <t xml:space="preserve">Guantes </t>
  </si>
  <si>
    <t>Accidente de trabajo(Quemaduras de grado 3)</t>
  </si>
  <si>
    <t xml:space="preserve">Exposición sustancias químicas liquidas presentes en el puesto de trabajo.
</t>
  </si>
  <si>
    <t>Cefaleas, temblores, falta de coordinación, náuseas, vómitos, somnolencia, acúfenos, parálisis, edema cutáneo, neuritis periférica, déficit cognitivos, alteraciones psiquiátricas,</t>
  </si>
  <si>
    <t>Capacitación riesgo químico</t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</si>
  <si>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 Monogafas</t>
    </r>
  </si>
  <si>
    <r>
      <t>Uso mascarilla para vapores,</t>
    </r>
    <r>
      <rPr>
        <sz val="12"/>
        <color indexed="8"/>
        <rFont val="Arial"/>
        <family val="2"/>
      </rPr>
      <t xml:space="preserve"> Guantes de caucho de color negro o amarillo,</t>
    </r>
    <r>
      <rPr>
        <sz val="12"/>
        <rFont val="Arial"/>
        <family val="2"/>
      </rPr>
      <t>Monogafas</t>
    </r>
  </si>
  <si>
    <t>Enfermedad laboral-
Intoxicaciones y enfermedades crónicas como las enfermedades respiratorias, dermatitis, enfermedades del sistema nervioso y cánceres.</t>
  </si>
  <si>
    <t xml:space="preserve">Verificar Procedimientos de  gestión de contratistas  y dar inducción del SG - SSST, Capacitación (etiquetado, manejo) </t>
  </si>
  <si>
    <t>Sensibilización  sobre riesgo psicosocial</t>
  </si>
  <si>
    <t>Realización de pausa activas y sensibilización de hábitos de vida saludable.</t>
  </si>
  <si>
    <t>Establecer pausas activas que permitan descansar</t>
  </si>
  <si>
    <t xml:space="preserve">Compra de elementos ergonómicos, inspecciones de puesto de trabajo </t>
  </si>
  <si>
    <t xml:space="preserve">1) Capacitación en Higiene Postural . 
2) Inspecciones de condiciones biomecánicas en el puesto de trabajo.
3) Implementar programa de pausas activas.          Verificar Procedimientos de  gestión de contratistas  y dar inducción del SG - SSST                                                          </t>
  </si>
  <si>
    <t xml:space="preserve">(almacenamiento,
superficies de trabajo (irregularidades, deslizantes, con diferencia del nivel) condiciones de orden y aseo, caídas de objeto) </t>
  </si>
  <si>
    <t>Golpes, heridas, contusiones, fracturas, esguinces, luxaciones, muerte</t>
  </si>
  <si>
    <t>Socialización  condiciones seguras.</t>
  </si>
  <si>
    <t>Accidente de trabajo(Fracturas)</t>
  </si>
  <si>
    <t>Programa de orden y aseo</t>
  </si>
  <si>
    <t xml:space="preserve">Vigilancia de todo el edificio </t>
  </si>
  <si>
    <t xml:space="preserve">Vigilar, inspeccionar las áreas del edificio, recepción de ingreso de personal trabajador y visitantes </t>
  </si>
  <si>
    <t>Contratistas vigilancia y Visitantes</t>
  </si>
  <si>
    <t xml:space="preserve">Capacitación de sobre prevención y protección del Covid-19. Uso adecuado de EPP colocación y remoción, disposición o desinfección, Procedimientos de limpieza y desinfección. Recursos para la limpieza y desinfección. 
</t>
  </si>
  <si>
    <t>Contratistas vigilancia</t>
  </si>
  <si>
    <t xml:space="preserve">Contratistas y visitantes  </t>
  </si>
  <si>
    <t xml:space="preserve"> Robos, atracos, asaltos, atentados, desorden público, etc.</t>
  </si>
  <si>
    <t>Golpes, heridas, contusiones, fracturas, esguinces, luxaciones, daños materiales, muerte</t>
  </si>
  <si>
    <t>Camaras de seguridad,boton de panico</t>
  </si>
  <si>
    <t>Actividades de mantenimiento estructural</t>
  </si>
  <si>
    <t xml:space="preserve">Reparar, arreglar y mantener las instalaciones en temas de manteniendo estructural   </t>
  </si>
  <si>
    <t>CONTRATISTAS DE OBRAS Y MANTENIMIENTOS</t>
  </si>
  <si>
    <t xml:space="preserve"> Impacto, intermitente y continuo</t>
  </si>
  <si>
    <t>Mecánico (elementos de máquinas, herramientas, piezas a trabajar, materiales proyectados sólidos o fluidos)</t>
  </si>
  <si>
    <t>Heridas, amputaciones, laceraciones.</t>
  </si>
  <si>
    <t>Verificar cumplimiento de los procesos y uso de EPP</t>
  </si>
  <si>
    <t>Verificar uso EPP</t>
  </si>
  <si>
    <t xml:space="preserve">Accidente de trabajo (Amputaciones de miembros)
</t>
  </si>
  <si>
    <t>Eléctrico (alta y baja tensión, estática)</t>
  </si>
  <si>
    <t>Fibrilación ventricular, quemaduras, tetanización, shock</t>
  </si>
  <si>
    <t>Verificar Procedimientos de  gestión de contratistas</t>
  </si>
  <si>
    <t>shock, MUERTE</t>
  </si>
  <si>
    <t>Politraumatismos y muerte</t>
  </si>
  <si>
    <t>Líneas de vida resistentes a 5000 lb ,permiso de trabajo en alturas.</t>
  </si>
  <si>
    <t>Equipos PCC certificados. Certificado de trabajo en alturas novel avanzado, reentrenamiento y coordinador TSA y cuando aplique inspector SST</t>
  </si>
  <si>
    <t>Equipos PCC certificados</t>
  </si>
  <si>
    <t>Mantenimiento preventivo de los equipos para trabajo en altura</t>
  </si>
  <si>
    <t>Verificar Procedimientos de  gestión de contratistas  y dar inducción del SG - SSST, seguridad social vigente y bajo riesgo 5, cursos de TSA vigentes y aplicables al rol</t>
  </si>
  <si>
    <t xml:space="preserve">Equipos PCC certificados,Kit de rescate en alturas, andamios arnés eslingas, mosquetón, casco guantes., botas de seguridad    </t>
  </si>
  <si>
    <t>CREA ROMA</t>
  </si>
  <si>
    <t xml:space="preserve"> Av. 1 de Mayo #79g-09, Bogotá</t>
  </si>
  <si>
    <t>Todo el Edificio</t>
  </si>
  <si>
    <t>CLASIFICACIÓN</t>
  </si>
  <si>
    <t>BIOLÓGICO</t>
  </si>
  <si>
    <t>FÍSICO</t>
  </si>
  <si>
    <t>QUÍMICO</t>
  </si>
  <si>
    <t>PSICOSOCIAL</t>
  </si>
  <si>
    <t>BIOMECÁNICO</t>
  </si>
  <si>
    <t>CONDICIONES</t>
  </si>
  <si>
    <t>FENOMENOS</t>
  </si>
  <si>
    <t>Virus</t>
  </si>
  <si>
    <t>Ruido (impacto, intermitente y continuo)</t>
  </si>
  <si>
    <t>Polvos orgánicos e inorgánicos</t>
  </si>
  <si>
    <t>Gestión organizacional (estilo de mando,
pago, contratación, participación,
inducción y capacitación, bienestar
social, evaluación del desempeño,
manejo de cambios)</t>
  </si>
  <si>
    <t xml:space="preserve">Postura (prologada
mantenida, forzada,
antigravitacionales) </t>
  </si>
  <si>
    <t xml:space="preserve">Mecánico (elementos de máquinas, herramientas, piezas a trabajar, materiales proyectados sólidos o fluidos </t>
  </si>
  <si>
    <t>Sismo</t>
  </si>
  <si>
    <t>Bacterias</t>
  </si>
  <si>
    <t>Iluminación (Luz visible por exceso o deficiencia)</t>
  </si>
  <si>
    <t>Fibras</t>
  </si>
  <si>
    <t xml:space="preserve">Características de la organización del
trabajo (comunicación, tecnología,
organización del trabajo, demandas
cualitativas y cuantitativas de la labor </t>
  </si>
  <si>
    <t>Esfuerzo</t>
  </si>
  <si>
    <t>Terremoro</t>
  </si>
  <si>
    <t>Hongos</t>
  </si>
  <si>
    <t>Vibración (cuerpo entero, segmentaria)</t>
  </si>
  <si>
    <t>Líquidos (Nieblas y rocios)</t>
  </si>
  <si>
    <t xml:space="preserve">Características del grupo social del
trabajo (relaciones, cohesión, calidad de
interacciones, trabajo en equipo </t>
  </si>
  <si>
    <t>Movimiento repetitivo</t>
  </si>
  <si>
    <t xml:space="preserve">Locativo (almacenamiento,
superficies de trabajo (irregularidades, deslizantes, con diferencia del nivel) condiciones de orden y aseo, caídas de objeto) </t>
  </si>
  <si>
    <t>Vendaval</t>
  </si>
  <si>
    <t>Ricketsias</t>
  </si>
  <si>
    <t>Temperaturas extremas (calor y frío)</t>
  </si>
  <si>
    <t>Gases y Vapores</t>
  </si>
  <si>
    <t xml:space="preserve">Condiciones de la tarea (carga mental,
contenido de la tarea, demandas
emocionales, sistemas de control,
definición de roles, monotonía, etc). </t>
  </si>
  <si>
    <t>Manipulación Manual de cargas</t>
  </si>
  <si>
    <t xml:space="preserve">Tecnológico (explosión, fuga,
derrame, incendio) </t>
  </si>
  <si>
    <t>Inundación</t>
  </si>
  <si>
    <t>Parásitos</t>
  </si>
  <si>
    <t>Presión atmosférica (normal y ajustada)</t>
  </si>
  <si>
    <t>Humos metálicos, no metálicos</t>
  </si>
  <si>
    <t xml:space="preserve">Interfase persona tarea (conocimientos,
habilidades con relación a la demanda
de la tarea, iniciativa, autonomía y
reconocimiento, identificación de la
persona con la tarea y la organización </t>
  </si>
  <si>
    <t xml:space="preserve">Accidentes de tránsito </t>
  </si>
  <si>
    <t>Derrumbe</t>
  </si>
  <si>
    <t>CONDICIONES DE SEGURIDAD</t>
  </si>
  <si>
    <t>Picaduras</t>
  </si>
  <si>
    <t>Radiaciones ionizantes (rayos x, beta, gama y alfa)</t>
  </si>
  <si>
    <t>Material particulado</t>
  </si>
  <si>
    <t xml:space="preserve">Jornada de trabajo (pausas, trabajo
nocturno, rotación, horas extras,
descansos) </t>
  </si>
  <si>
    <t xml:space="preserve">Públicos (Robos, atracos, asaltos, atentados, desorden público, etc.) </t>
  </si>
  <si>
    <t xml:space="preserve">Precipitaciones,
(lluvias, granizadas, heladas) </t>
  </si>
  <si>
    <t>FENOMENOS NATURALES</t>
  </si>
  <si>
    <t>Mordeduras</t>
  </si>
  <si>
    <t>Radiaciones No ionizantes (láser, ultravioleta, infraroja)</t>
  </si>
  <si>
    <t>Trabajo en Alturas</t>
  </si>
  <si>
    <t>Fluidos o Excrementos</t>
  </si>
  <si>
    <t>Espacios Confinados</t>
  </si>
  <si>
    <t>Tabla 1. Descripción de niveles de daño</t>
  </si>
  <si>
    <t>Categoria del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</si>
  <si>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</si>
  <si>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</si>
  <si>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</si>
  <si>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</si>
  <si>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</si>
  <si>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</si>
  <si>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</si>
  <si>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</si>
  <si>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</si>
  <si>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</si>
  <si>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</si>
  <si>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</si>
  <si>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</si>
  <si>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</si>
  <si>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</si>
  <si>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</si>
  <si>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</si>
  <si>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</si>
  <si>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</si>
  <si>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</si>
  <si>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</si>
  <si>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</si>
  <si>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No se ha detectado consecuencia alguna, o la eficacia del conjunto de medidas preventivas existentes es alta, o ambos. El riesgo está controlado.                             Estos peligros se clasifican directamente en el nivel de riesgo y de intervención cuatro (IV) vease la tabla ocho (8).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</si>
  <si>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</si>
  <si>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</si>
  <si>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</si>
  <si>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</si>
  <si>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</si>
  <si>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</si>
  <si>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</si>
  <si>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</si>
  <si>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</si>
  <si>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</si>
  <si>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</si>
  <si>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</si>
  <si>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</si>
  <si>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</si>
  <si>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</si>
  <si>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</si>
  <si>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</si>
  <si>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</si>
  <si>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</si>
  <si>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</si>
  <si>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</si>
  <si>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</si>
  <si>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</si>
  <si>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</si>
  <si>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</si>
  <si>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</si>
  <si>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</si>
  <si>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</si>
  <si>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</si>
  <si>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</si>
  <si>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</si>
  <si>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</si>
  <si>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</si>
  <si>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</si>
  <si>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</si>
  <si>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</si>
  <si>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</si>
  <si>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</si>
  <si>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</si>
  <si>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</si>
  <si>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</si>
  <si>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</si>
  <si>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</si>
  <si>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</si>
  <si>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</si>
  <si>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</si>
  <si>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</si>
  <si>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</si>
  <si>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</si>
  <si>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</si>
  <si>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</si>
  <si>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</si>
  <si>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</si>
  <si>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</si>
  <si>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</si>
  <si>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</si>
  <si>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</si>
  <si>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I  4000 - 2400</t>
  </si>
  <si>
    <t>I  2000 - 1200</t>
  </si>
  <si>
    <t>I  800 - 600</t>
  </si>
  <si>
    <t>II  400 - 200</t>
  </si>
  <si>
    <t>I  2400 - 1440</t>
  </si>
  <si>
    <t>I  1200 - 600</t>
  </si>
  <si>
    <t>II  480 - 360</t>
  </si>
  <si>
    <t>II  240 - III  120</t>
  </si>
  <si>
    <t>I  1000 - 600</t>
  </si>
  <si>
    <t>II  500 - 250</t>
  </si>
  <si>
    <t>II  200 - 150</t>
  </si>
  <si>
    <t>III  100 - 50</t>
  </si>
  <si>
    <t>II  400 - 240</t>
  </si>
  <si>
    <t>II  200 - III  100</t>
  </si>
  <si>
    <t>III  80 - 60</t>
  </si>
  <si>
    <t>III  40 - IV  20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</si>
  <si>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</si>
  <si>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</si>
  <si>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</si>
  <si>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</si>
  <si>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</si>
  <si>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</si>
  <si>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</si>
  <si>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</si>
  <si>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</si>
  <si>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</si>
  <si>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</si>
  <si>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</si>
  <si>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</si>
  <si>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</si>
  <si>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</si>
  <si>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</si>
  <si>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Situación critica, correcion urgente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</si>
  <si>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</si>
  <si>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</si>
  <si>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</si>
  <si>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</si>
  <si>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</si>
  <si>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No intervenir, salvo que el analisis más preciso lo justifique</t>
  </si>
  <si>
    <t>Código: GTH-F-40</t>
  </si>
  <si>
    <t>Fecha: 07/12/2023</t>
  </si>
  <si>
    <t>Versión: 05</t>
  </si>
  <si>
    <t>SISTEMA DE GESTIÓN DE SEGURIDAD Y SALUD EN EL TRABAJO</t>
  </si>
  <si>
    <t>Andrés Fontecha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</si>
</sst>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m\o\n\th\ d\,\ yyyy"/>
    <numFmt numFmtId="187" formatCode="_ [$€-2]\ * #,##0.00_ ;_ [$€-2]\ * \-#,##0.00_ ;_ [$€-2]\ * &quot;-&quot;??_ "/>
    <numFmt numFmtId="188" formatCode="#.00"/>
    <numFmt numFmtId="189" formatCode="#.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Tahoma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8.5"/>
      <color indexed="8"/>
      <name val="Calibri"/>
      <family val="0"/>
    </font>
    <font>
      <sz val="14"/>
      <color indexed="8"/>
      <name val="Calibri"/>
      <family val="0"/>
    </font>
    <font>
      <sz val="7.75"/>
      <color indexed="8"/>
      <name val="Calibri"/>
      <family val="0"/>
    </font>
    <font>
      <sz val="9.25"/>
      <color indexed="8"/>
      <name val="Calibri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 Narrow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 Narrow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186" fontId="6" fillId="0" borderId="0">
      <alignment/>
      <protection locked="0"/>
    </xf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187" fontId="0" fillId="0" borderId="0" applyFont="0" applyFill="0" applyBorder="0" applyAlignment="0" applyProtection="0"/>
    <xf numFmtId="188" fontId="6" fillId="0" borderId="0">
      <alignment/>
      <protection locked="0"/>
    </xf>
    <xf numFmtId="189" fontId="7" fillId="0" borderId="0">
      <alignment/>
      <protection locked="0"/>
    </xf>
    <xf numFmtId="189" fontId="7" fillId="0" borderId="0">
      <alignment/>
      <protection locked="0"/>
    </xf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72" fillId="32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 horizontal="center" vertical="center" wrapText="1"/>
    </xf>
    <xf numFmtId="0" fontId="73" fillId="32" borderId="0" xfId="0" applyFont="1" applyFill="1" applyAlignment="1">
      <alignment horizontal="center" vertical="center" wrapText="1"/>
    </xf>
    <xf numFmtId="0" fontId="13" fillId="34" borderId="0" xfId="0" applyFont="1" applyFill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top" wrapText="1"/>
      <protection locked="0"/>
    </xf>
    <xf numFmtId="0" fontId="13" fillId="34" borderId="12" xfId="0" applyFont="1" applyFill="1" applyBorder="1" applyAlignment="1" applyProtection="1">
      <alignment horizontal="justify" vertical="center" wrapText="1"/>
      <protection locked="0"/>
    </xf>
    <xf numFmtId="0" fontId="13" fillId="34" borderId="0" xfId="0" applyFont="1" applyFill="1" applyAlignment="1">
      <alignment horizontal="center" vertical="center" wrapText="1"/>
    </xf>
    <xf numFmtId="0" fontId="13" fillId="34" borderId="12" xfId="0" applyFont="1" applyFill="1" applyBorder="1" applyAlignment="1" applyProtection="1">
      <alignment vertical="center" wrapText="1"/>
      <protection locked="0"/>
    </xf>
    <xf numFmtId="14" fontId="74" fillId="0" borderId="12" xfId="0" applyNumberFormat="1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4" fontId="74" fillId="34" borderId="12" xfId="0" applyNumberFormat="1" applyFont="1" applyFill="1" applyBorder="1" applyAlignment="1">
      <alignment horizontal="center"/>
    </xf>
    <xf numFmtId="0" fontId="75" fillId="0" borderId="13" xfId="0" applyFont="1" applyBorder="1" applyAlignment="1">
      <alignment vertical="center"/>
    </xf>
    <xf numFmtId="0" fontId="72" fillId="34" borderId="0" xfId="0" applyFont="1" applyFill="1" applyAlignment="1">
      <alignment horizontal="center" vertical="center" wrapText="1"/>
    </xf>
    <xf numFmtId="0" fontId="75" fillId="35" borderId="12" xfId="0" applyFont="1" applyFill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49" fontId="13" fillId="35" borderId="14" xfId="0" applyNumberFormat="1" applyFont="1" applyFill="1" applyBorder="1" applyAlignment="1">
      <alignment horizontal="left" vertical="center" wrapText="1"/>
    </xf>
    <xf numFmtId="49" fontId="13" fillId="36" borderId="12" xfId="0" applyNumberFormat="1" applyFont="1" applyFill="1" applyBorder="1" applyAlignment="1">
      <alignment horizontal="center" vertical="center" wrapText="1"/>
    </xf>
    <xf numFmtId="0" fontId="7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49" fontId="13" fillId="35" borderId="12" xfId="0" applyNumberFormat="1" applyFont="1" applyFill="1" applyBorder="1" applyAlignment="1">
      <alignment horizontal="left" vertical="center" wrapText="1"/>
    </xf>
    <xf numFmtId="0" fontId="76" fillId="37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77" fillId="0" borderId="12" xfId="0" applyFont="1" applyBorder="1" applyAlignment="1">
      <alignment horizontal="center" vertical="center" wrapText="1"/>
    </xf>
    <xf numFmtId="1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3" fillId="39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vertical="center" wrapText="1"/>
      <protection locked="0"/>
    </xf>
    <xf numFmtId="0" fontId="74" fillId="0" borderId="12" xfId="0" applyFont="1" applyBorder="1" applyAlignment="1">
      <alignment vertical="center"/>
    </xf>
    <xf numFmtId="0" fontId="74" fillId="34" borderId="12" xfId="0" applyFont="1" applyFill="1" applyBorder="1" applyAlignment="1" applyProtection="1">
      <alignment horizontal="left" vertical="center" wrapText="1"/>
      <protection locked="0"/>
    </xf>
    <xf numFmtId="0" fontId="74" fillId="0" borderId="0" xfId="0" applyFont="1" applyAlignment="1">
      <alignment horizontal="left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40" borderId="15" xfId="0" applyFont="1" applyFill="1" applyBorder="1" applyAlignment="1">
      <alignment vertical="center" wrapText="1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 applyProtection="1">
      <alignment horizontal="center" vertical="center"/>
      <protection locked="0"/>
    </xf>
    <xf numFmtId="14" fontId="13" fillId="0" borderId="12" xfId="0" applyNumberFormat="1" applyFont="1" applyBorder="1" applyAlignment="1" applyProtection="1">
      <alignment vertical="center" wrapText="1"/>
      <protection locked="0"/>
    </xf>
    <xf numFmtId="49" fontId="13" fillId="36" borderId="16" xfId="0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4" fillId="34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 horizontal="center" vertical="top" wrapText="1"/>
      <protection locked="0"/>
    </xf>
    <xf numFmtId="0" fontId="13" fillId="34" borderId="0" xfId="0" applyFont="1" applyFill="1" applyAlignment="1" applyProtection="1">
      <alignment horizontal="justify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textRotation="90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7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9" fontId="2" fillId="32" borderId="12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12" fillId="35" borderId="12" xfId="0" applyNumberFormat="1" applyFont="1" applyFill="1" applyBorder="1" applyAlignment="1">
      <alignment horizontal="center" vertical="center" wrapText="1"/>
    </xf>
    <xf numFmtId="9" fontId="12" fillId="35" borderId="12" xfId="0" applyNumberFormat="1" applyFont="1" applyFill="1" applyBorder="1" applyAlignment="1">
      <alignment horizontal="center" vertical="center" wrapText="1"/>
    </xf>
    <xf numFmtId="0" fontId="79" fillId="41" borderId="12" xfId="0" applyFont="1" applyFill="1" applyBorder="1" applyAlignment="1">
      <alignment horizontal="center" vertical="center"/>
    </xf>
    <xf numFmtId="0" fontId="79" fillId="42" borderId="12" xfId="0" applyFont="1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justify" vertical="top" wrapText="1"/>
    </xf>
    <xf numFmtId="0" fontId="15" fillId="32" borderId="19" xfId="0" applyFont="1" applyFill="1" applyBorder="1" applyAlignment="1">
      <alignment horizontal="justify" vertical="top" wrapText="1"/>
    </xf>
    <xf numFmtId="0" fontId="16" fillId="32" borderId="2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justify" vertical="top" wrapText="1"/>
    </xf>
    <xf numFmtId="0" fontId="15" fillId="32" borderId="22" xfId="0" applyFont="1" applyFill="1" applyBorder="1" applyAlignment="1">
      <alignment horizontal="justify" vertical="top" wrapText="1"/>
    </xf>
    <xf numFmtId="0" fontId="16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justify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top" wrapText="1"/>
    </xf>
    <xf numFmtId="0" fontId="16" fillId="44" borderId="12" xfId="0" applyFont="1" applyFill="1" applyBorder="1" applyAlignment="1">
      <alignment horizontal="center" vertical="top" wrapText="1"/>
    </xf>
    <xf numFmtId="0" fontId="16" fillId="44" borderId="19" xfId="0" applyFont="1" applyFill="1" applyBorder="1" applyAlignment="1">
      <alignment horizontal="center" vertical="top" wrapText="1"/>
    </xf>
    <xf numFmtId="0" fontId="16" fillId="45" borderId="19" xfId="0" applyFont="1" applyFill="1" applyBorder="1" applyAlignment="1">
      <alignment horizontal="center" vertical="top" wrapText="1"/>
    </xf>
    <xf numFmtId="0" fontId="16" fillId="45" borderId="21" xfId="0" applyFont="1" applyFill="1" applyBorder="1" applyAlignment="1">
      <alignment horizontal="center" vertical="top" wrapText="1"/>
    </xf>
    <xf numFmtId="0" fontId="16" fillId="32" borderId="21" xfId="0" applyFont="1" applyFill="1" applyBorder="1" applyAlignment="1">
      <alignment horizontal="center" vertical="top" wrapText="1"/>
    </xf>
    <xf numFmtId="0" fontId="16" fillId="32" borderId="22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vertical="top" wrapText="1"/>
    </xf>
    <xf numFmtId="49" fontId="16" fillId="32" borderId="12" xfId="0" applyNumberFormat="1" applyFont="1" applyFill="1" applyBorder="1" applyAlignment="1">
      <alignment horizontal="left" vertical="center" wrapText="1"/>
    </xf>
    <xf numFmtId="49" fontId="16" fillId="32" borderId="19" xfId="0" applyNumberFormat="1" applyFont="1" applyFill="1" applyBorder="1" applyAlignment="1">
      <alignment horizontal="left" vertical="center" wrapText="1"/>
    </xf>
    <xf numFmtId="0" fontId="16" fillId="32" borderId="19" xfId="0" applyFont="1" applyFill="1" applyBorder="1" applyAlignment="1">
      <alignment horizontal="center" vertical="top" wrapText="1"/>
    </xf>
    <xf numFmtId="0" fontId="16" fillId="44" borderId="21" xfId="0" applyFont="1" applyFill="1" applyBorder="1" applyAlignment="1">
      <alignment horizontal="center" vertical="top" wrapText="1"/>
    </xf>
    <xf numFmtId="0" fontId="16" fillId="45" borderId="22" xfId="0" applyFont="1" applyFill="1" applyBorder="1" applyAlignment="1">
      <alignment horizontal="center" vertical="top" wrapText="1"/>
    </xf>
    <xf numFmtId="0" fontId="16" fillId="46" borderId="18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40" borderId="18" xfId="0" applyFont="1" applyFill="1" applyBorder="1" applyAlignment="1">
      <alignment horizontal="center" vertical="center" wrapText="1"/>
    </xf>
    <xf numFmtId="0" fontId="16" fillId="38" borderId="18" xfId="0" applyFont="1" applyFill="1" applyBorder="1" applyAlignment="1">
      <alignment horizontal="center" vertical="center" wrapText="1"/>
    </xf>
    <xf numFmtId="0" fontId="16" fillId="47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49" fontId="80" fillId="0" borderId="16" xfId="0" applyNumberFormat="1" applyFont="1" applyBorder="1" applyAlignment="1">
      <alignment horizontal="left"/>
    </xf>
    <xf numFmtId="49" fontId="80" fillId="0" borderId="17" xfId="0" applyNumberFormat="1" applyFont="1" applyBorder="1" applyAlignment="1">
      <alignment horizontal="left"/>
    </xf>
    <xf numFmtId="14" fontId="80" fillId="34" borderId="16" xfId="0" applyNumberFormat="1" applyFont="1" applyFill="1" applyBorder="1" applyAlignment="1">
      <alignment horizontal="left"/>
    </xf>
    <xf numFmtId="14" fontId="80" fillId="34" borderId="17" xfId="0" applyNumberFormat="1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75" fillId="35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2" borderId="14" xfId="0" applyFont="1" applyFill="1" applyBorder="1" applyAlignment="1" applyProtection="1">
      <alignment horizontal="center" vertical="center" wrapText="1"/>
      <protection locked="0"/>
    </xf>
    <xf numFmtId="0" fontId="13" fillId="32" borderId="24" xfId="0" applyFont="1" applyFill="1" applyBorder="1" applyAlignment="1" applyProtection="1">
      <alignment horizontal="center" vertical="center" wrapText="1"/>
      <protection locked="0"/>
    </xf>
    <xf numFmtId="0" fontId="76" fillId="37" borderId="26" xfId="0" applyFont="1" applyFill="1" applyBorder="1" applyAlignment="1">
      <alignment horizontal="center" vertical="center"/>
    </xf>
    <xf numFmtId="0" fontId="76" fillId="37" borderId="27" xfId="0" applyFont="1" applyFill="1" applyBorder="1" applyAlignment="1">
      <alignment horizontal="center" vertical="center"/>
    </xf>
    <xf numFmtId="0" fontId="76" fillId="37" borderId="28" xfId="0" applyFont="1" applyFill="1" applyBorder="1" applyAlignment="1">
      <alignment horizontal="center" vertical="center"/>
    </xf>
    <xf numFmtId="0" fontId="76" fillId="37" borderId="29" xfId="0" applyFont="1" applyFill="1" applyBorder="1" applyAlignment="1">
      <alignment horizontal="center" vertical="center"/>
    </xf>
    <xf numFmtId="14" fontId="14" fillId="0" borderId="30" xfId="0" applyNumberFormat="1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80" fillId="0" borderId="16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3" fillId="32" borderId="42" xfId="0" applyFont="1" applyFill="1" applyBorder="1" applyAlignment="1" applyProtection="1">
      <alignment horizontal="center" vertical="center" wrapText="1"/>
      <protection locked="0"/>
    </xf>
    <xf numFmtId="0" fontId="13" fillId="32" borderId="13" xfId="0" applyFont="1" applyFill="1" applyBorder="1" applyAlignment="1" applyProtection="1">
      <alignment horizontal="center" vertical="center" wrapText="1"/>
      <protection locked="0"/>
    </xf>
    <xf numFmtId="0" fontId="13" fillId="32" borderId="43" xfId="0" applyFont="1" applyFill="1" applyBorder="1" applyAlignment="1" applyProtection="1">
      <alignment horizontal="center" vertical="center" wrapText="1"/>
      <protection locked="0"/>
    </xf>
    <xf numFmtId="0" fontId="76" fillId="37" borderId="16" xfId="0" applyFont="1" applyFill="1" applyBorder="1" applyAlignment="1">
      <alignment horizontal="center" vertical="center" wrapText="1"/>
    </xf>
    <xf numFmtId="0" fontId="76" fillId="37" borderId="44" xfId="0" applyFont="1" applyFill="1" applyBorder="1" applyAlignment="1">
      <alignment horizontal="center" vertical="center" wrapText="1"/>
    </xf>
    <xf numFmtId="0" fontId="76" fillId="37" borderId="17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45" xfId="0" applyFont="1" applyFill="1" applyBorder="1" applyAlignment="1">
      <alignment horizontal="center" vertical="center" wrapText="1"/>
    </xf>
    <xf numFmtId="0" fontId="13" fillId="35" borderId="15" xfId="61" applyFont="1" applyFill="1" applyBorder="1" applyAlignment="1">
      <alignment horizontal="center" vertical="center" wrapText="1"/>
      <protection/>
    </xf>
    <xf numFmtId="0" fontId="13" fillId="35" borderId="45" xfId="6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 applyProtection="1">
      <alignment horizontal="center" vertical="center" wrapText="1"/>
      <protection/>
    </xf>
    <xf numFmtId="0" fontId="13" fillId="35" borderId="45" xfId="51" applyFont="1" applyFill="1" applyBorder="1" applyAlignment="1" applyProtection="1">
      <alignment horizontal="center" vertical="center" wrapText="1"/>
      <protection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44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textRotation="90" wrapText="1"/>
      <protection locked="0"/>
    </xf>
    <xf numFmtId="0" fontId="13" fillId="0" borderId="46" xfId="0" applyFont="1" applyBorder="1" applyAlignment="1" applyProtection="1">
      <alignment horizontal="center" vertical="center" textRotation="90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13" fillId="0" borderId="46" xfId="0" applyFont="1" applyBorder="1" applyAlignment="1" applyProtection="1">
      <alignment vertical="center" wrapText="1"/>
      <protection locked="0"/>
    </xf>
    <xf numFmtId="0" fontId="13" fillId="0" borderId="45" xfId="0" applyFont="1" applyBorder="1" applyAlignment="1" applyProtection="1">
      <alignment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46" xfId="0" applyFont="1" applyFill="1" applyBorder="1" applyAlignment="1" applyProtection="1">
      <alignment horizontal="center" vertical="center" wrapText="1"/>
      <protection locked="0"/>
    </xf>
    <xf numFmtId="0" fontId="13" fillId="34" borderId="4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 applyProtection="1">
      <alignment horizontal="center" vertical="center" wrapText="1"/>
      <protection locked="0"/>
    </xf>
    <xf numFmtId="0" fontId="14" fillId="34" borderId="45" xfId="0" applyFont="1" applyFill="1" applyBorder="1" applyAlignment="1" applyProtection="1">
      <alignment horizontal="center"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/>
      <protection locked="0"/>
    </xf>
    <xf numFmtId="0" fontId="13" fillId="34" borderId="45" xfId="0" applyFont="1" applyFill="1" applyBorder="1" applyAlignment="1" applyProtection="1">
      <alignment horizontal="left" vertical="center" wrapText="1"/>
      <protection locked="0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45" xfId="0" applyFont="1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4" fillId="38" borderId="15" xfId="0" applyFont="1" applyFill="1" applyBorder="1" applyAlignment="1">
      <alignment horizontal="center" vertical="center" wrapText="1"/>
    </xf>
    <xf numFmtId="0" fontId="14" fillId="38" borderId="45" xfId="0" applyFont="1" applyFill="1" applyBorder="1" applyAlignment="1">
      <alignment horizontal="center" vertical="center" wrapText="1"/>
    </xf>
    <xf numFmtId="14" fontId="13" fillId="0" borderId="15" xfId="0" applyNumberFormat="1" applyFont="1" applyBorder="1" applyAlignment="1" applyProtection="1">
      <alignment horizontal="center" vertical="center" wrapText="1"/>
      <protection locked="0"/>
    </xf>
    <xf numFmtId="14" fontId="13" fillId="0" borderId="45" xfId="0" applyNumberFormat="1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textRotation="90" wrapText="1"/>
      <protection locked="0"/>
    </xf>
    <xf numFmtId="0" fontId="75" fillId="0" borderId="25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8" fillId="37" borderId="12" xfId="0" applyFont="1" applyFill="1" applyBorder="1" applyAlignment="1">
      <alignment horizontal="center" vertical="center" wrapText="1"/>
    </xf>
    <xf numFmtId="9" fontId="15" fillId="32" borderId="12" xfId="68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0" fontId="16" fillId="48" borderId="12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9" fontId="16" fillId="41" borderId="12" xfId="68" applyFont="1" applyFill="1" applyBorder="1" applyAlignment="1" applyProtection="1">
      <alignment horizontal="center" vertical="center"/>
      <protection/>
    </xf>
    <xf numFmtId="49" fontId="78" fillId="37" borderId="16" xfId="0" applyNumberFormat="1" applyFont="1" applyFill="1" applyBorder="1" applyAlignment="1">
      <alignment horizontal="center" vertical="center" wrapText="1"/>
    </xf>
    <xf numFmtId="49" fontId="78" fillId="37" borderId="44" xfId="0" applyNumberFormat="1" applyFont="1" applyFill="1" applyBorder="1" applyAlignment="1">
      <alignment horizontal="center" vertical="center" wrapText="1"/>
    </xf>
    <xf numFmtId="49" fontId="78" fillId="37" borderId="12" xfId="0" applyNumberFormat="1" applyFont="1" applyFill="1" applyBorder="1" applyAlignment="1">
      <alignment horizontal="center" vertical="center" wrapText="1"/>
    </xf>
    <xf numFmtId="49" fontId="0" fillId="35" borderId="14" xfId="0" applyNumberFormat="1" applyFont="1" applyFill="1" applyBorder="1" applyAlignment="1">
      <alignment horizontal="center" vertical="center" wrapText="1"/>
    </xf>
    <xf numFmtId="49" fontId="0" fillId="35" borderId="24" xfId="0" applyNumberFormat="1" applyFont="1" applyFill="1" applyBorder="1" applyAlignment="1">
      <alignment horizontal="center" vertical="center" wrapText="1"/>
    </xf>
    <xf numFmtId="49" fontId="0" fillId="35" borderId="25" xfId="0" applyNumberFormat="1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vertical="center" wrapText="1"/>
    </xf>
    <xf numFmtId="49" fontId="0" fillId="35" borderId="42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1" fontId="0" fillId="36" borderId="46" xfId="0" applyNumberFormat="1" applyFont="1" applyFill="1" applyBorder="1" applyAlignment="1">
      <alignment horizontal="center" vertical="center" wrapText="1"/>
    </xf>
    <xf numFmtId="1" fontId="0" fillId="36" borderId="45" xfId="0" applyNumberFormat="1" applyFont="1" applyFill="1" applyBorder="1" applyAlignment="1">
      <alignment horizontal="center" vertical="center" wrapText="1"/>
    </xf>
    <xf numFmtId="9" fontId="0" fillId="36" borderId="15" xfId="0" applyNumberFormat="1" applyFont="1" applyFill="1" applyBorder="1" applyAlignment="1">
      <alignment horizontal="center" vertical="center" wrapText="1"/>
    </xf>
    <xf numFmtId="9" fontId="0" fillId="36" borderId="46" xfId="0" applyNumberFormat="1" applyFont="1" applyFill="1" applyBorder="1" applyAlignment="1">
      <alignment horizontal="center" vertical="center" wrapText="1"/>
    </xf>
    <xf numFmtId="9" fontId="0" fillId="36" borderId="45" xfId="0" applyNumberFormat="1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9" fontId="0" fillId="36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46" xfId="0" applyNumberFormat="1" applyFont="1" applyFill="1" applyBorder="1" applyAlignment="1">
      <alignment horizontal="center" vertical="center" wrapText="1"/>
    </xf>
    <xf numFmtId="1" fontId="2" fillId="32" borderId="45" xfId="0" applyNumberFormat="1" applyFont="1" applyFill="1" applyBorder="1" applyAlignment="1">
      <alignment horizontal="center" vertical="center" wrapText="1"/>
    </xf>
    <xf numFmtId="9" fontId="2" fillId="32" borderId="15" xfId="0" applyNumberFormat="1" applyFont="1" applyFill="1" applyBorder="1" applyAlignment="1">
      <alignment horizontal="center" vertical="center" wrapText="1"/>
    </xf>
    <xf numFmtId="9" fontId="2" fillId="32" borderId="46" xfId="0" applyNumberFormat="1" applyFont="1" applyFill="1" applyBorder="1" applyAlignment="1">
      <alignment horizontal="center" vertical="center" wrapText="1"/>
    </xf>
    <xf numFmtId="9" fontId="2" fillId="32" borderId="45" xfId="0" applyNumberFormat="1" applyFont="1" applyFill="1" applyBorder="1" applyAlignment="1">
      <alignment horizontal="center" vertical="center" wrapText="1"/>
    </xf>
    <xf numFmtId="49" fontId="0" fillId="36" borderId="16" xfId="0" applyNumberFormat="1" applyFont="1" applyFill="1" applyBorder="1" applyAlignment="1">
      <alignment horizontal="center" vertical="center" wrapText="1"/>
    </xf>
    <xf numFmtId="49" fontId="0" fillId="36" borderId="44" xfId="0" applyNumberFormat="1" applyFont="1" applyFill="1" applyBorder="1" applyAlignment="1">
      <alignment horizontal="center" vertical="center" wrapText="1"/>
    </xf>
    <xf numFmtId="49" fontId="0" fillId="36" borderId="17" xfId="0" applyNumberFormat="1" applyFont="1" applyFill="1" applyBorder="1" applyAlignment="1">
      <alignment horizontal="center" vertical="center" wrapText="1"/>
    </xf>
    <xf numFmtId="0" fontId="78" fillId="37" borderId="16" xfId="0" applyFont="1" applyFill="1" applyBorder="1" applyAlignment="1">
      <alignment horizontal="center" vertical="center" wrapText="1"/>
    </xf>
    <xf numFmtId="0" fontId="78" fillId="37" borderId="44" xfId="0" applyFont="1" applyFill="1" applyBorder="1" applyAlignment="1">
      <alignment horizontal="center" vertical="center" wrapText="1"/>
    </xf>
    <xf numFmtId="0" fontId="78" fillId="37" borderId="17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38" borderId="44" xfId="0" applyFont="1" applyFill="1" applyBorder="1" applyAlignment="1">
      <alignment horizontal="center" vertical="center" wrapText="1"/>
    </xf>
    <xf numFmtId="1" fontId="9" fillId="38" borderId="12" xfId="0" applyNumberFormat="1" applyFont="1" applyFill="1" applyBorder="1" applyAlignment="1">
      <alignment horizontal="center" vertical="center" wrapText="1"/>
    </xf>
    <xf numFmtId="9" fontId="9" fillId="38" borderId="12" xfId="0" applyNumberFormat="1" applyFont="1" applyFill="1" applyBorder="1" applyAlignment="1">
      <alignment horizontal="center" vertical="center" wrapText="1"/>
    </xf>
    <xf numFmtId="0" fontId="81" fillId="37" borderId="16" xfId="0" applyFont="1" applyFill="1" applyBorder="1" applyAlignment="1">
      <alignment horizontal="center" vertical="center" wrapText="1"/>
    </xf>
    <xf numFmtId="0" fontId="81" fillId="37" borderId="44" xfId="0" applyFont="1" applyFill="1" applyBorder="1" applyAlignment="1">
      <alignment horizontal="center" vertical="center" wrapText="1"/>
    </xf>
    <xf numFmtId="0" fontId="81" fillId="37" borderId="17" xfId="0" applyFont="1" applyFill="1" applyBorder="1" applyAlignment="1">
      <alignment horizontal="center" vertical="center" wrapText="1"/>
    </xf>
    <xf numFmtId="0" fontId="78" fillId="41" borderId="47" xfId="0" applyFont="1" applyFill="1" applyBorder="1" applyAlignment="1">
      <alignment horizontal="center" vertical="center" wrapText="1"/>
    </xf>
    <xf numFmtId="0" fontId="78" fillId="41" borderId="48" xfId="0" applyFont="1" applyFill="1" applyBorder="1" applyAlignment="1">
      <alignment horizontal="center" vertical="center" wrapText="1"/>
    </xf>
    <xf numFmtId="0" fontId="78" fillId="41" borderId="49" xfId="0" applyFont="1" applyFill="1" applyBorder="1" applyAlignment="1">
      <alignment horizontal="center" vertical="center" wrapText="1"/>
    </xf>
    <xf numFmtId="0" fontId="78" fillId="41" borderId="50" xfId="0" applyFont="1" applyFill="1" applyBorder="1" applyAlignment="1">
      <alignment horizontal="center" vertical="center" wrapText="1"/>
    </xf>
    <xf numFmtId="0" fontId="78" fillId="41" borderId="13" xfId="0" applyFont="1" applyFill="1" applyBorder="1" applyAlignment="1">
      <alignment horizontal="center" vertical="center" wrapText="1"/>
    </xf>
    <xf numFmtId="0" fontId="78" fillId="41" borderId="51" xfId="0" applyFont="1" applyFill="1" applyBorder="1" applyAlignment="1">
      <alignment horizontal="center" vertical="center" wrapText="1"/>
    </xf>
    <xf numFmtId="0" fontId="9" fillId="41" borderId="52" xfId="52" applyFont="1" applyFill="1" applyBorder="1" applyAlignment="1" applyProtection="1">
      <alignment horizontal="center" vertical="center" wrapText="1"/>
      <protection/>
    </xf>
    <xf numFmtId="0" fontId="9" fillId="41" borderId="53" xfId="52" applyFont="1" applyFill="1" applyBorder="1" applyAlignment="1" applyProtection="1">
      <alignment horizontal="center" vertical="center" wrapText="1"/>
      <protection/>
    </xf>
    <xf numFmtId="0" fontId="9" fillId="41" borderId="54" xfId="52" applyFont="1" applyFill="1" applyBorder="1" applyAlignment="1" applyProtection="1">
      <alignment horizontal="center" vertical="center" wrapText="1"/>
      <protection/>
    </xf>
    <xf numFmtId="0" fontId="9" fillId="41" borderId="18" xfId="52" applyFont="1" applyFill="1" applyBorder="1" applyAlignment="1" applyProtection="1">
      <alignment horizontal="center" vertical="center" wrapText="1"/>
      <protection/>
    </xf>
    <xf numFmtId="0" fontId="9" fillId="41" borderId="12" xfId="52" applyFont="1" applyFill="1" applyBorder="1" applyAlignment="1" applyProtection="1">
      <alignment horizontal="center" vertical="center" wrapText="1"/>
      <protection/>
    </xf>
    <xf numFmtId="0" fontId="9" fillId="41" borderId="19" xfId="52" applyFont="1" applyFill="1" applyBorder="1" applyAlignment="1" applyProtection="1">
      <alignment horizontal="center" vertical="center" wrapText="1"/>
      <protection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top" wrapText="1"/>
    </xf>
    <xf numFmtId="0" fontId="15" fillId="32" borderId="19" xfId="0" applyFont="1" applyFill="1" applyBorder="1" applyAlignment="1">
      <alignment horizontal="left" vertical="top" wrapText="1"/>
    </xf>
    <xf numFmtId="0" fontId="15" fillId="32" borderId="21" xfId="0" applyFont="1" applyFill="1" applyBorder="1" applyAlignment="1">
      <alignment horizontal="left" vertical="top" wrapText="1"/>
    </xf>
    <xf numFmtId="0" fontId="15" fillId="32" borderId="22" xfId="0" applyFont="1" applyFill="1" applyBorder="1" applyAlignment="1">
      <alignment horizontal="left" vertical="top" wrapText="1"/>
    </xf>
    <xf numFmtId="0" fontId="16" fillId="32" borderId="5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50" xfId="0" applyFont="1" applyFill="1" applyBorder="1" applyAlignment="1">
      <alignment horizontal="center" vertical="center" wrapText="1"/>
    </xf>
    <xf numFmtId="0" fontId="16" fillId="32" borderId="43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9" fillId="41" borderId="47" xfId="52" applyFont="1" applyFill="1" applyBorder="1" applyAlignment="1" applyProtection="1">
      <alignment horizontal="center" vertical="center" wrapText="1"/>
      <protection/>
    </xf>
    <xf numFmtId="0" fontId="9" fillId="41" borderId="48" xfId="52" applyFont="1" applyFill="1" applyBorder="1" applyAlignment="1" applyProtection="1">
      <alignment horizontal="center" vertical="center" wrapText="1"/>
      <protection/>
    </xf>
    <xf numFmtId="0" fontId="9" fillId="41" borderId="49" xfId="52" applyFont="1" applyFill="1" applyBorder="1" applyAlignment="1" applyProtection="1">
      <alignment horizontal="center" vertical="center" wrapText="1"/>
      <protection/>
    </xf>
    <xf numFmtId="0" fontId="9" fillId="41" borderId="50" xfId="52" applyFont="1" applyFill="1" applyBorder="1" applyAlignment="1" applyProtection="1">
      <alignment horizontal="center" vertical="center" wrapText="1"/>
      <protection/>
    </xf>
    <xf numFmtId="0" fontId="9" fillId="41" borderId="13" xfId="52" applyFont="1" applyFill="1" applyBorder="1" applyAlignment="1" applyProtection="1">
      <alignment horizontal="center" vertical="center" wrapText="1"/>
      <protection/>
    </xf>
    <xf numFmtId="0" fontId="9" fillId="41" borderId="51" xfId="52" applyFont="1" applyFill="1" applyBorder="1" applyAlignment="1" applyProtection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57" xfId="0" applyFont="1" applyFill="1" applyBorder="1" applyAlignment="1">
      <alignment horizontal="center" vertical="center" wrapText="1"/>
    </xf>
    <xf numFmtId="0" fontId="16" fillId="32" borderId="58" xfId="0" applyFont="1" applyFill="1" applyBorder="1" applyAlignment="1">
      <alignment horizontal="center" vertical="center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e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ixed" xfId="48"/>
    <cellStyle name="Heading1" xfId="49"/>
    <cellStyle name="Heading2" xfId="50"/>
    <cellStyle name="Hyperlink" xfId="51"/>
    <cellStyle name="Hipervínculo 2" xfId="52"/>
    <cellStyle name="Followed Hyperlink" xfId="53"/>
    <cellStyle name="Hyperlink 2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8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dxfs count="236"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ill>
        <patternFill>
          <bgColor rgb="FFFF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 tint="-0.14990000426769257"/>
      </font>
      <fill>
        <patternFill>
          <bgColor rgb="FFD60000"/>
        </patternFill>
      </fill>
    </dxf>
    <dxf>
      <font>
        <b/>
        <i val="0"/>
      </font>
      <fill>
        <patternFill>
          <bgColor rgb="FF00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Incial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1425"/>
          <c:w val="0.972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'[2]GRAFICAS'!$B$7:$B$10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'[2]GRAFICAS'!$K$7:$K$10</c:f>
              <c:numCache>
                <c:ptCount val="4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61450462"/>
        <c:axId val="16183247"/>
      </c:bar3D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183247"/>
        <c:crosses val="autoZero"/>
        <c:auto val="1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50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 Ergonómico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6275"/>
          <c:w val="0.503"/>
          <c:h val="0.728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'[2]GRAFICAS'!$Z$44:$Z$50</c:f>
              <c:strCache>
                <c:ptCount val="7"/>
                <c:pt idx="0">
                  <c:v>6.1 Manejo de cargas mayores a 25 Kg </c:v>
                </c:pt>
                <c:pt idx="1">
                  <c:v>6.2 Manejo de cargas menores a 25 Kg </c:v>
                </c:pt>
                <c:pt idx="2">
                  <c:v>6.3 Adopción de posturas nocivas</c:v>
                </c:pt>
                <c:pt idx="3">
                  <c:v>6.4 Ejecución de 6 o más movimientos similares en un minuto</c:v>
                </c:pt>
                <c:pt idx="4">
                  <c:v>6.5 Diseño del puesto de trabajo</c:v>
                </c:pt>
                <c:pt idx="5">
                  <c:v>6.6 Posturas prolongadas y/o incorrectas</c:v>
                </c:pt>
                <c:pt idx="6">
                  <c:v>6.7 Esfuerzos </c:v>
                </c:pt>
              </c:strCache>
            </c:strRef>
          </c:cat>
          <c:val>
            <c:numRef>
              <c:f>'[2]GRAFICAS'!$AL$44:$AL$50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111"/>
          <c:w val="0.326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 Factores Humanos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6525"/>
          <c:w val="0.57575"/>
          <c:h val="0.723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'[2]GRAFICAS'!$Z$51:$Z$53</c:f>
              <c:strCache>
                <c:ptCount val="3"/>
                <c:pt idx="0">
                  <c:v>7.1 No se han definido  competencias para el cargo evaluado</c:v>
                </c:pt>
                <c:pt idx="1">
                  <c:v>7.2 Durante la evaluación se observan actos inseguros</c:v>
                </c:pt>
                <c:pt idx="2">
                  <c:v>7.3 Antecedentes accidentes de trabajo por comportamientos inseguros en los últimos 4 años</c:v>
                </c:pt>
              </c:strCache>
            </c:strRef>
          </c:cat>
          <c:val>
            <c:numRef>
              <c:f>'[2]GRAFICAS'!$AL$51:$AL$53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13325"/>
          <c:w val="0.34375"/>
          <c:h val="0.7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 Saneamiento Básico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625"/>
          <c:w val="0.4625"/>
          <c:h val="0.724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'[2]GRAFICAS'!$Z$54:$AK$54</c:f>
              <c:strCache>
                <c:ptCount val="1"/>
                <c:pt idx="0">
                  <c:v>8.1 Sin disponibilidad de agua potable</c:v>
                </c:pt>
              </c:strCache>
            </c:strRef>
          </c:cat>
          <c:val>
            <c:numRef>
              <c:f>'[2]GRAFICAS'!$AL$54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2685"/>
          <c:w val="0.3332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9. Locativos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5"/>
          <c:w val="0.336"/>
          <c:h val="0.731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'[2]GRAFICAS'!$Z$55:$Z$61</c:f>
              <c:strCache>
                <c:ptCount val="7"/>
                <c:pt idx="0">
                  <c:v>9.1 Almacenamiento inadecuado</c:v>
                </c:pt>
                <c:pt idx="1">
                  <c:v>9.2 Condiciones inadecuadas de orden y aseo</c:v>
                </c:pt>
                <c:pt idx="2">
                  <c:v>9.3 Condiciones del piso</c:v>
                </c:pt>
                <c:pt idx="3">
                  <c:v>9.4 Escaleras y barandas inadecuadas o en mal estado</c:v>
                </c:pt>
                <c:pt idx="4">
                  <c:v>9.5 Condiciones de las instalaciones (irregulares,  deslizantes, con diferencias de nivel)</c:v>
                </c:pt>
                <c:pt idx="5">
                  <c:v>9.6 Caídas a diferente nivel </c:v>
                </c:pt>
                <c:pt idx="6">
                  <c:v>9.7 Caídas a nivel</c:v>
                </c:pt>
              </c:strCache>
            </c:strRef>
          </c:cat>
          <c:val>
            <c:numRef>
              <c:f>'[2]GRAFICAS'!$AL$55:$AL$61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925"/>
          <c:y val="0.0665"/>
          <c:w val="0.33925"/>
          <c:h val="0.7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 Psicosocial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185"/>
          <c:w val="0.37175"/>
          <c:h val="0.809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3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'[2]GRAFICAS'!$Z$70:$Z$75</c:f>
              <c:strCache>
                <c:ptCount val="6"/>
                <c:pt idx="0">
                  <c:v>11.1 Gestión organizacional</c:v>
                </c:pt>
                <c:pt idx="1">
                  <c:v>11.2 Caracteristicas de la organización del trabajo</c:v>
                </c:pt>
                <c:pt idx="2">
                  <c:v>11.3 Caracteristicas del grupo social de trabajo</c:v>
                </c:pt>
                <c:pt idx="3">
                  <c:v>11.4 Condiciones de la tarea</c:v>
                </c:pt>
                <c:pt idx="4">
                  <c:v>11.5 Interfase persona - tarea</c:v>
                </c:pt>
                <c:pt idx="5">
                  <c:v>11.6 Jornada de trabajo</c:v>
                </c:pt>
              </c:strCache>
            </c:strRef>
          </c:cat>
          <c:val>
            <c:numRef>
              <c:f>'[2]GRAFICAS'!$AL$70:$AL$75</c:f>
              <c:numCache>
                <c:ptCount val="6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237"/>
          <c:w val="0.34025"/>
          <c:h val="0.7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12. Riesgos Naturales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1505"/>
          <c:w val="0.3975"/>
          <c:h val="0.8072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8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'[2]GRAFICAS'!$Z$76:$Z$81</c:f>
              <c:strCache>
                <c:ptCount val="6"/>
                <c:pt idx="0">
                  <c:v>12.1 Deslizamientos / Derrumbes</c:v>
                </c:pt>
                <c:pt idx="1">
                  <c:v>12.2 Inundaciòn</c:v>
                </c:pt>
                <c:pt idx="2">
                  <c:v>12.3 Sismo o terremoto</c:v>
                </c:pt>
                <c:pt idx="3">
                  <c:v>12.4 Precipitaciones</c:v>
                </c:pt>
                <c:pt idx="4">
                  <c:v>12.5  Vendaval</c:v>
                </c:pt>
                <c:pt idx="5">
                  <c:v>12.6 Tormentas elèctricas</c:v>
                </c:pt>
              </c:strCache>
            </c:strRef>
          </c:cat>
          <c:val>
            <c:numRef>
              <c:f>'[2]GRAFICAS'!$AL$76:$AL$81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625"/>
          <c:y val="0.126"/>
          <c:w val="0.2915"/>
          <c:h val="0.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 Otros Riesgos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"/>
          <c:y val="0.13325"/>
          <c:w val="0.339"/>
          <c:h val="0.755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'[2]GRAFICAS'!$Z$62:$Z$69</c:f>
              <c:strCache>
                <c:ptCount val="8"/>
                <c:pt idx="0">
                  <c:v>10.1  Riesgo público (robos, atracos, asaltos, atentados, orden público) </c:v>
                </c:pt>
                <c:pt idx="1">
                  <c:v>10.2 Explosión</c:v>
                </c:pt>
                <c:pt idx="2">
                  <c:v>10.3 Incendio</c:v>
                </c:pt>
                <c:pt idx="3">
                  <c:v>10.4 Víal </c:v>
                </c:pt>
                <c:pt idx="4">
                  <c:v>10.5 Trabajos en caliente</c:v>
                </c:pt>
                <c:pt idx="5">
                  <c:v>10.6 Trabajos en espacios confinados</c:v>
                </c:pt>
                <c:pt idx="6">
                  <c:v>10.7 Derrames y/o  fugas</c:v>
                </c:pt>
                <c:pt idx="7">
                  <c:v>10.8 Trabajo en alturas</c:v>
                </c:pt>
              </c:strCache>
            </c:strRef>
          </c:cat>
          <c:val>
            <c:numRef>
              <c:f>'[2]GRAFICAS'!$AL$62:$AL$69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275"/>
          <c:y val="0.10375"/>
          <c:w val="0.319"/>
          <c:h val="0.7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Ponderado Riesgo Residual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425"/>
          <c:w val="0.96725"/>
          <c:h val="0.784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'[2]GRAFICAS'!$S$7:$S$10</c:f>
              <c:strCache>
                <c:ptCount val="4"/>
                <c:pt idx="0">
                  <c:v>Riesgo Aceptable</c:v>
                </c:pt>
                <c:pt idx="1">
                  <c:v>Riesgo Mejorable</c:v>
                </c:pt>
                <c:pt idx="2">
                  <c:v>Riesgo No Aceptable o Aceptable con Control Especifico</c:v>
                </c:pt>
                <c:pt idx="3">
                  <c:v>Riesgo No Aceptable</c:v>
                </c:pt>
              </c:strCache>
            </c:strRef>
          </c:cat>
          <c:val>
            <c:numRef>
              <c:f>'[2]GRAFICAS'!$AB$7:$AB$10</c:f>
              <c:numCache>
                <c:ptCount val="4"/>
                <c:pt idx="0">
                  <c:v>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cylinder"/>
        </c:ser>
        <c:shape val="cylinder"/>
        <c:axId val="11431496"/>
        <c:axId val="35774601"/>
      </c:bar3D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14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(Cantidad)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8525"/>
          <c:w val="0.9642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CC00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'[2]GRAFICAS'!$E$86:$E$97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shape val="cylinder"/>
        </c:ser>
        <c:shape val="cylinder"/>
        <c:axId val="53535954"/>
        <c:axId val="12061539"/>
      </c:bar3D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35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Frecuencia por Clase de Factor de Riesgo (Porcentaje)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575"/>
          <c:w val="0.96775"/>
          <c:h val="0.789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9900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'[2]GRAFICAS'!$B$86:$B$97</c:f>
              <c:strCache>
                <c:ptCount val="12"/>
                <c:pt idx="0">
                  <c:v>1. Mecánico</c:v>
                </c:pt>
                <c:pt idx="1">
                  <c:v>2. Eléctrico</c:v>
                </c:pt>
                <c:pt idx="2">
                  <c:v>3. Físico</c:v>
                </c:pt>
                <c:pt idx="3">
                  <c:v>4. Químico</c:v>
                </c:pt>
                <c:pt idx="4">
                  <c:v>5. Biológico</c:v>
                </c:pt>
                <c:pt idx="5">
                  <c:v>6. Ergonómico</c:v>
                </c:pt>
                <c:pt idx="6">
                  <c:v>7. Factores humanos</c:v>
                </c:pt>
                <c:pt idx="7">
                  <c:v>8. Saneamiento Básico</c:v>
                </c:pt>
                <c:pt idx="8">
                  <c:v>9. Locativos</c:v>
                </c:pt>
                <c:pt idx="9">
                  <c:v>10. Otros Riesgos</c:v>
                </c:pt>
                <c:pt idx="10">
                  <c:v>11. Psicosocial</c:v>
                </c:pt>
                <c:pt idx="11">
                  <c:v>12. Riesgos Naturales</c:v>
                </c:pt>
              </c:strCache>
            </c:strRef>
          </c:cat>
          <c:val>
            <c:numRef>
              <c:f>'[2]GRAFICAS'!$H$86:$H$97</c:f>
              <c:numCache>
                <c:ptCount val="12"/>
                <c:pt idx="0">
                  <c:v>0.034482758620689655</c:v>
                </c:pt>
                <c:pt idx="1">
                  <c:v>0.034482758620689655</c:v>
                </c:pt>
                <c:pt idx="2">
                  <c:v>0.10344827586206896</c:v>
                </c:pt>
                <c:pt idx="3">
                  <c:v>0.034482758620689655</c:v>
                </c:pt>
                <c:pt idx="4">
                  <c:v>0.13793103448275862</c:v>
                </c:pt>
                <c:pt idx="5">
                  <c:v>0.13793103448275862</c:v>
                </c:pt>
                <c:pt idx="6">
                  <c:v>0</c:v>
                </c:pt>
                <c:pt idx="7">
                  <c:v>0</c:v>
                </c:pt>
                <c:pt idx="8">
                  <c:v>0.10344827586206896</c:v>
                </c:pt>
                <c:pt idx="9">
                  <c:v>0.1724137931034483</c:v>
                </c:pt>
                <c:pt idx="10">
                  <c:v>0.13793103448275862</c:v>
                </c:pt>
                <c:pt idx="11">
                  <c:v>0.10344827586206896</c:v>
                </c:pt>
              </c:numCache>
            </c:numRef>
          </c:val>
          <c:shape val="cylinder"/>
        </c:ser>
        <c:shape val="cylinder"/>
        <c:axId val="41444988"/>
        <c:axId val="37460573"/>
      </c:bar3D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4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 Mecánico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405"/>
          <c:w val="0.523"/>
          <c:h val="0.7747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'[2]GRAFICAS'!$G$40:$G$43</c:f>
              <c:numCache>
                <c:ptCount val="4"/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'[2]GRAFICAS'!$H$40:$H$43</c:f>
              <c:numCache>
                <c:ptCount val="4"/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'[2]GRAFICAS'!$I$40:$I$43</c:f>
              <c:numCache>
                <c:ptCount val="4"/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'[2]GRAFICAS'!$J$40:$J$43</c:f>
              <c:numCache>
                <c:ptCount val="4"/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'[2]GRAFICAS'!$K$40:$K$43</c:f>
              <c:numCache>
                <c:ptCount val="4"/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'[2]GRAFICAS'!$L$40:$L$43</c:f>
              <c:numCache>
                <c:ptCount val="4"/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'[2]GRAFICAS'!$M$40:$M$43</c:f>
              <c:numCache>
                <c:ptCount val="4"/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'[2]GRAFICAS'!$N$40:$N$43</c:f>
              <c:numCache>
                <c:ptCount val="4"/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'[2]GRAFICAS'!$O$40:$O$43</c:f>
              <c:numCache>
                <c:ptCount val="4"/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'[2]GRAFICAS'!$P$40:$P$43</c:f>
              <c:numCache>
                <c:ptCount val="4"/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'[2]GRAFICAS'!$E$40:$E$43</c:f>
              <c:strCache>
                <c:ptCount val="4"/>
                <c:pt idx="0">
                  <c:v>1.1 Posibilidad de atrapamiento</c:v>
                </c:pt>
                <c:pt idx="1">
                  <c:v>1.2 Posibilidad de ser golpeado por objetos que caen o en movimiento. </c:v>
                </c:pt>
                <c:pt idx="2">
                  <c:v>1.3 Se utilizan equipos o herramientas que proyectan partículas</c:v>
                </c:pt>
                <c:pt idx="3">
                  <c:v>1.4 Se utilizan herramientas corto-punzantes.</c:v>
                </c:pt>
              </c:strCache>
            </c:strRef>
          </c:cat>
          <c:val>
            <c:numRef>
              <c:f>'[2]GRAFICAS'!$Q$40:$Q$43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"/>
          <c:y val="0.167"/>
          <c:w val="0.342"/>
          <c:h val="0.8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 Eléctrico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405"/>
          <c:w val="0.601"/>
          <c:h val="0.77475"/>
        </c:manualLayout>
      </c:layout>
      <c:pieChart>
        <c:varyColors val="1"/>
        <c:ser>
          <c:idx val="10"/>
          <c:order val="0"/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'[2]GRAFICAS'!$E$44:$E$48</c:f>
              <c:strCache>
                <c:ptCount val="5"/>
                <c:pt idx="0">
                  <c:v>2.1 Alta tensión (mayor a 57.5 kV)</c:v>
                </c:pt>
                <c:pt idx="1">
                  <c:v>2.2 Media tensión  (1000V - 57.5 kV)</c:v>
                </c:pt>
                <c:pt idx="2">
                  <c:v>2.3 Baja tensión (25 V – 1000 V)</c:v>
                </c:pt>
                <c:pt idx="3">
                  <c:v>2.4 Muy baja tensión (menor a 25 V)</c:v>
                </c:pt>
                <c:pt idx="4">
                  <c:v>2.5 Electricidad estática</c:v>
                </c:pt>
              </c:strCache>
            </c:strRef>
          </c:cat>
          <c:val>
            <c:numRef>
              <c:f>'[2]GRAFICAS'!$Q$44:$Q$48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1025"/>
          <c:w val="0.338"/>
          <c:h val="0.5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 Físico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845"/>
          <c:y val="0.10125"/>
          <c:w val="0.8925"/>
          <c:h val="0.893"/>
        </c:manualLayout>
      </c:layout>
      <c:bar3DChart>
        <c:barDir val="col"/>
        <c:grouping val="clustered"/>
        <c:varyColors val="0"/>
        <c:ser>
          <c:idx val="10"/>
          <c:order val="0"/>
          <c:spPr>
            <a:solidFill>
              <a:srgbClr val="FFCC0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'[2]GRAFICAS'!$E$49:$E$67</c:f>
              <c:strCache>
                <c:ptCount val="19"/>
                <c:pt idx="0">
                  <c:v>3.1 Iluminación deficiente</c:v>
                </c:pt>
                <c:pt idx="1">
                  <c:v>3.2 Iluminación en exceso</c:v>
                </c:pt>
                <c:pt idx="2">
                  <c:v>3.3 Presiones atmosféricas (reducción)</c:v>
                </c:pt>
                <c:pt idx="3">
                  <c:v>3.4 Presiones atmosféricas (aumento)</c:v>
                </c:pt>
                <c:pt idx="4">
                  <c:v>3.5 Radiaciones ionizantes (Rayos X, Gamma)</c:v>
                </c:pt>
                <c:pt idx="5">
                  <c:v>3.6 Radiaciones no ionizantes (Microondas - Electrodomesticos)</c:v>
                </c:pt>
                <c:pt idx="6">
                  <c:v>3.7 Radiaciones no ionizantes (Infrarroja - Cuerpos Calientes)</c:v>
                </c:pt>
                <c:pt idx="7">
                  <c:v>3.8 Radiaciones no ionizantes (Luz Visible - Intemperie)</c:v>
                </c:pt>
                <c:pt idx="8">
                  <c:v>3.9 Radiaciones no ionizantes (Ultravioleta - Exposición Solar y fotocopiadoras)</c:v>
                </c:pt>
                <c:pt idx="9">
                  <c:v>3.10 Ruido: No es posible escuchar una conversación a  tono normal a una distancia menor a 50cm ó exposición a 85dB o más durante 8 horas continuas.</c:v>
                </c:pt>
                <c:pt idx="10">
                  <c:v>3.11 Ruido: No se puede escuchar una conversación a 2 metros de distancia en un tono normal</c:v>
                </c:pt>
                <c:pt idx="11">
                  <c:v>3.12 Temperatura ambiental alta: calor</c:v>
                </c:pt>
                <c:pt idx="12">
                  <c:v>3.13 Superficies a alta temperatura</c:v>
                </c:pt>
                <c:pt idx="13">
                  <c:v>3.14 Líquidos a alta temperatura</c:v>
                </c:pt>
                <c:pt idx="14">
                  <c:v>3.15 Temperatura ambiental baja: frío</c:v>
                </c:pt>
                <c:pt idx="15">
                  <c:v>3.16 Superficies a baja temperatura</c:v>
                </c:pt>
                <c:pt idx="16">
                  <c:v>3.17 Vibraciones mano-cuerpo</c:v>
                </c:pt>
                <c:pt idx="17">
                  <c:v>3.18 Vibraciones cuerpo completo</c:v>
                </c:pt>
                <c:pt idx="18">
                  <c:v>3.19 Cambios bruscos de temperatura</c:v>
                </c:pt>
              </c:strCache>
            </c:strRef>
          </c:cat>
          <c:val>
            <c:numRef>
              <c:f>'[2]GRAFICAS'!$Q$49:$Q$67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gapWidth val="100"/>
        <c:shape val="box"/>
        <c:axId val="1600838"/>
        <c:axId val="14407543"/>
      </c:bar3D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 Químico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20"/>
    </c:view3D>
    <c:plotArea>
      <c:layout>
        <c:manualLayout>
          <c:xMode val="edge"/>
          <c:yMode val="edge"/>
          <c:x val="0.093"/>
          <c:y val="0.0965"/>
          <c:w val="0.83925"/>
          <c:h val="0.89825"/>
        </c:manualLayout>
      </c:layout>
      <c:bar3DChart>
        <c:barDir val="col"/>
        <c:grouping val="clustered"/>
        <c:varyColors val="0"/>
        <c:ser>
          <c:idx val="11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'[2]GRAFICAS'!$E$68:$E$80</c:f>
              <c:strCache>
                <c:ptCount val="13"/>
                <c:pt idx="0">
                  <c:v>4.1 Exposición a material particulado en el puesto de trabajo (diámetro no determinado)</c:v>
                </c:pt>
                <c:pt idx="1">
                  <c:v>4.2 Exposición a material particulado en el puesto de trabajo (PM10)</c:v>
                </c:pt>
                <c:pt idx="2">
                  <c:v>4.3 Exposición a material particulado en el puesto de trabajo (PM2.5)</c:v>
                </c:pt>
                <c:pt idx="3">
                  <c:v>4.4 Exposición sustancias químicas toxicas, corrosivas, irritantes, asfixiantes, diferentes a Vapores de Hidrocarburos</c:v>
                </c:pt>
                <c:pt idx="4">
                  <c:v>4.5 Exposición a vapores de hidrocarburos</c:v>
                </c:pt>
                <c:pt idx="5">
                  <c:v>4.6 Exposición sustancias químicas  no toxicas, corrosivas, irritantes ni asfixiantes</c:v>
                </c:pt>
                <c:pt idx="6">
                  <c:v>4.7 Exposición a polvos orgánicos </c:v>
                </c:pt>
                <c:pt idx="7">
                  <c:v>4.8 Exposición a polvos  con contenido de sílice</c:v>
                </c:pt>
                <c:pt idx="8">
                  <c:v>4.9 Exposición a polvos  inorgánicos</c:v>
                </c:pt>
                <c:pt idx="9">
                  <c:v>4.10 Exposición a fibras / amianto</c:v>
                </c:pt>
                <c:pt idx="10">
                  <c:v>4.11 Exposición a gases y vapores</c:v>
                </c:pt>
                <c:pt idx="11">
                  <c:v>4.12 Exposición a líquidos (nieblas y rocíos)</c:v>
                </c:pt>
                <c:pt idx="12">
                  <c:v>4.13 Exposición a humos metálicos / metales pesados</c:v>
                </c:pt>
              </c:strCache>
            </c:strRef>
          </c:cat>
          <c:val>
            <c:numRef>
              <c:f>'[2]GRAFICAS'!$Q$68:$Q$80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100"/>
        <c:shape val="box"/>
        <c:axId val="62559024"/>
        <c:axId val="26160305"/>
      </c:bar3D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90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 Biológico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38"/>
          <c:w val="0.483"/>
          <c:h val="0.77725"/>
        </c:manualLayout>
      </c:layout>
      <c:pieChart>
        <c:varyColors val="1"/>
        <c:ser>
          <c:idx val="1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'[2]GRAFICAS'!$AB$40:$AB$42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'[2]GRAFICAS'!$AC$40:$AC$42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'[2]GRAFICAS'!$AD$40:$AD$42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4"/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'[2]GRAFICAS'!$AE$40:$AE$42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5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'[2]GRAFICAS'!$AF$40:$AF$42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6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'[2]GRAFICAS'!$AG$40:$AG$42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7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'[2]GRAFICAS'!$AH$40:$AH$42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8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'[2]GRAFICAS'!$AI$40:$AI$42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9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'[2]GRAFICAS'!$AJ$40:$AJ$42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1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'[2]GRAFICAS'!$AK$40:$AK$42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'[2]GRAFICAS'!$Z$40:$Z$42</c:f>
              <c:strCache>
                <c:ptCount val="3"/>
                <c:pt idx="0">
                  <c:v>5.1 Mordedura de animales transmisores de enfermedad (virus, bacterias, parásitos, hongos)</c:v>
                </c:pt>
                <c:pt idx="1">
                  <c:v>5.2 Picadura de animales transmisores de enfermedad (virus, bacterias, parásitos, hongos)</c:v>
                </c:pt>
                <c:pt idx="2">
                  <c:v>5.3 Exposición a  material contaminado o con riesgo biológico (virus, bacterias, parásitos, hongos)</c:v>
                </c:pt>
              </c:strCache>
            </c:strRef>
          </c:cat>
          <c:val>
            <c:numRef>
              <c:f>'[2]GRAFICAS'!$AL$40:$AL$42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9"/>
          <c:y val="0.233"/>
          <c:w val="0.34025"/>
          <c:h val="0.6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1009650</xdr:colOff>
      <xdr:row>0</xdr:row>
      <xdr:rowOff>200025</xdr:rowOff>
    </xdr:from>
    <xdr:to>
      <xdr:col>3</xdr:col>
      <xdr:colOff>1076325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00025"/>
          <a:ext cx="1323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85725</xdr:rowOff>
    </xdr:from>
    <xdr:to>
      <xdr:col>20</xdr:col>
      <xdr:colOff>104775</xdr:colOff>
      <xdr:row>37</xdr:row>
      <xdr:rowOff>28575</xdr:rowOff>
    </xdr:to>
    <xdr:graphicFrame>
      <xdr:nvGraphicFramePr>
        <xdr:cNvPr id="1" name="1 Gráfico"/>
        <xdr:cNvGraphicFramePr/>
      </xdr:nvGraphicFramePr>
      <xdr:xfrm>
        <a:off x="200025" y="3409950"/>
        <a:ext cx="83629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12</xdr:row>
      <xdr:rowOff>95250</xdr:rowOff>
    </xdr:from>
    <xdr:to>
      <xdr:col>41</xdr:col>
      <xdr:colOff>9525</xdr:colOff>
      <xdr:row>37</xdr:row>
      <xdr:rowOff>38100</xdr:rowOff>
    </xdr:to>
    <xdr:graphicFrame>
      <xdr:nvGraphicFramePr>
        <xdr:cNvPr id="2" name="1 Gráfico"/>
        <xdr:cNvGraphicFramePr/>
      </xdr:nvGraphicFramePr>
      <xdr:xfrm>
        <a:off x="9096375" y="3419475"/>
        <a:ext cx="8486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84</xdr:row>
      <xdr:rowOff>28575</xdr:rowOff>
    </xdr:from>
    <xdr:to>
      <xdr:col>25</xdr:col>
      <xdr:colOff>133350</xdr:colOff>
      <xdr:row>98</xdr:row>
      <xdr:rowOff>57150</xdr:rowOff>
    </xdr:to>
    <xdr:graphicFrame>
      <xdr:nvGraphicFramePr>
        <xdr:cNvPr id="3" name="1 Gráfico"/>
        <xdr:cNvGraphicFramePr/>
      </xdr:nvGraphicFramePr>
      <xdr:xfrm>
        <a:off x="4800600" y="17573625"/>
        <a:ext cx="56007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104775</xdr:colOff>
      <xdr:row>84</xdr:row>
      <xdr:rowOff>38100</xdr:rowOff>
    </xdr:from>
    <xdr:to>
      <xdr:col>40</xdr:col>
      <xdr:colOff>333375</xdr:colOff>
      <xdr:row>98</xdr:row>
      <xdr:rowOff>57150</xdr:rowOff>
    </xdr:to>
    <xdr:graphicFrame>
      <xdr:nvGraphicFramePr>
        <xdr:cNvPr id="4" name="1 Gráfico"/>
        <xdr:cNvGraphicFramePr/>
      </xdr:nvGraphicFramePr>
      <xdr:xfrm>
        <a:off x="10734675" y="17583150"/>
        <a:ext cx="609600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101</xdr:row>
      <xdr:rowOff>114300</xdr:rowOff>
    </xdr:from>
    <xdr:to>
      <xdr:col>13</xdr:col>
      <xdr:colOff>152400</xdr:colOff>
      <xdr:row>131</xdr:row>
      <xdr:rowOff>9525</xdr:rowOff>
    </xdr:to>
    <xdr:graphicFrame>
      <xdr:nvGraphicFramePr>
        <xdr:cNvPr id="5" name="1 Gráfico"/>
        <xdr:cNvGraphicFramePr/>
      </xdr:nvGraphicFramePr>
      <xdr:xfrm>
        <a:off x="114300" y="22526625"/>
        <a:ext cx="5657850" cy="3848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142875</xdr:colOff>
      <xdr:row>101</xdr:row>
      <xdr:rowOff>114300</xdr:rowOff>
    </xdr:from>
    <xdr:to>
      <xdr:col>27</xdr:col>
      <xdr:colOff>66675</xdr:colOff>
      <xdr:row>131</xdr:row>
      <xdr:rowOff>9525</xdr:rowOff>
    </xdr:to>
    <xdr:graphicFrame>
      <xdr:nvGraphicFramePr>
        <xdr:cNvPr id="6" name="1 Gráfico"/>
        <xdr:cNvGraphicFramePr/>
      </xdr:nvGraphicFramePr>
      <xdr:xfrm>
        <a:off x="6124575" y="22526625"/>
        <a:ext cx="493395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0</xdr:rowOff>
    </xdr:from>
    <xdr:to>
      <xdr:col>20</xdr:col>
      <xdr:colOff>209550</xdr:colOff>
      <xdr:row>170</xdr:row>
      <xdr:rowOff>76200</xdr:rowOff>
    </xdr:to>
    <xdr:graphicFrame>
      <xdr:nvGraphicFramePr>
        <xdr:cNvPr id="7" name="1 Gráfico"/>
        <xdr:cNvGraphicFramePr/>
      </xdr:nvGraphicFramePr>
      <xdr:xfrm>
        <a:off x="133350" y="26593800"/>
        <a:ext cx="8534400" cy="4305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133</xdr:row>
      <xdr:rowOff>9525</xdr:rowOff>
    </xdr:from>
    <xdr:to>
      <xdr:col>40</xdr:col>
      <xdr:colOff>352425</xdr:colOff>
      <xdr:row>170</xdr:row>
      <xdr:rowOff>95250</xdr:rowOff>
    </xdr:to>
    <xdr:graphicFrame>
      <xdr:nvGraphicFramePr>
        <xdr:cNvPr id="8" name="1 Gráfico"/>
        <xdr:cNvGraphicFramePr/>
      </xdr:nvGraphicFramePr>
      <xdr:xfrm>
        <a:off x="8848725" y="26603325"/>
        <a:ext cx="8001000" cy="4314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85725</xdr:colOff>
      <xdr:row>101</xdr:row>
      <xdr:rowOff>104775</xdr:rowOff>
    </xdr:from>
    <xdr:to>
      <xdr:col>41</xdr:col>
      <xdr:colOff>0</xdr:colOff>
      <xdr:row>131</xdr:row>
      <xdr:rowOff>0</xdr:rowOff>
    </xdr:to>
    <xdr:graphicFrame>
      <xdr:nvGraphicFramePr>
        <xdr:cNvPr id="9" name="1 Gráfico"/>
        <xdr:cNvGraphicFramePr/>
      </xdr:nvGraphicFramePr>
      <xdr:xfrm>
        <a:off x="11439525" y="22517100"/>
        <a:ext cx="6134100" cy="3848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123825</xdr:colOff>
      <xdr:row>173</xdr:row>
      <xdr:rowOff>19050</xdr:rowOff>
    </xdr:from>
    <xdr:to>
      <xdr:col>13</xdr:col>
      <xdr:colOff>171450</xdr:colOff>
      <xdr:row>207</xdr:row>
      <xdr:rowOff>76200</xdr:rowOff>
    </xdr:to>
    <xdr:graphicFrame>
      <xdr:nvGraphicFramePr>
        <xdr:cNvPr id="10" name="1 Gráfico"/>
        <xdr:cNvGraphicFramePr/>
      </xdr:nvGraphicFramePr>
      <xdr:xfrm>
        <a:off x="123825" y="31184850"/>
        <a:ext cx="5667375" cy="3943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152400</xdr:colOff>
      <xdr:row>173</xdr:row>
      <xdr:rowOff>19050</xdr:rowOff>
    </xdr:from>
    <xdr:to>
      <xdr:col>27</xdr:col>
      <xdr:colOff>76200</xdr:colOff>
      <xdr:row>207</xdr:row>
      <xdr:rowOff>76200</xdr:rowOff>
    </xdr:to>
    <xdr:graphicFrame>
      <xdr:nvGraphicFramePr>
        <xdr:cNvPr id="11" name="1 Gráfico"/>
        <xdr:cNvGraphicFramePr/>
      </xdr:nvGraphicFramePr>
      <xdr:xfrm>
        <a:off x="6134100" y="31184850"/>
        <a:ext cx="4933950" cy="3943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95250</xdr:colOff>
      <xdr:row>173</xdr:row>
      <xdr:rowOff>9525</xdr:rowOff>
    </xdr:from>
    <xdr:to>
      <xdr:col>41</xdr:col>
      <xdr:colOff>19050</xdr:colOff>
      <xdr:row>207</xdr:row>
      <xdr:rowOff>76200</xdr:rowOff>
    </xdr:to>
    <xdr:graphicFrame>
      <xdr:nvGraphicFramePr>
        <xdr:cNvPr id="12" name="1 Gráfico"/>
        <xdr:cNvGraphicFramePr/>
      </xdr:nvGraphicFramePr>
      <xdr:xfrm>
        <a:off x="11449050" y="31175325"/>
        <a:ext cx="6143625" cy="3952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210</xdr:row>
      <xdr:rowOff>66675</xdr:rowOff>
    </xdr:from>
    <xdr:to>
      <xdr:col>20</xdr:col>
      <xdr:colOff>180975</xdr:colOff>
      <xdr:row>245</xdr:row>
      <xdr:rowOff>19050</xdr:rowOff>
    </xdr:to>
    <xdr:graphicFrame>
      <xdr:nvGraphicFramePr>
        <xdr:cNvPr id="13" name="1 Gráfico"/>
        <xdr:cNvGraphicFramePr/>
      </xdr:nvGraphicFramePr>
      <xdr:xfrm>
        <a:off x="133350" y="35461575"/>
        <a:ext cx="8505825" cy="3952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152400</xdr:colOff>
      <xdr:row>248</xdr:row>
      <xdr:rowOff>57150</xdr:rowOff>
    </xdr:from>
    <xdr:to>
      <xdr:col>20</xdr:col>
      <xdr:colOff>180975</xdr:colOff>
      <xdr:row>283</xdr:row>
      <xdr:rowOff>0</xdr:rowOff>
    </xdr:to>
    <xdr:graphicFrame>
      <xdr:nvGraphicFramePr>
        <xdr:cNvPr id="14" name="1 Gráfico"/>
        <xdr:cNvGraphicFramePr/>
      </xdr:nvGraphicFramePr>
      <xdr:xfrm>
        <a:off x="152400" y="39795450"/>
        <a:ext cx="8486775" cy="3943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123825</xdr:colOff>
      <xdr:row>248</xdr:row>
      <xdr:rowOff>85725</xdr:rowOff>
    </xdr:from>
    <xdr:to>
      <xdr:col>40</xdr:col>
      <xdr:colOff>371475</xdr:colOff>
      <xdr:row>283</xdr:row>
      <xdr:rowOff>28575</xdr:rowOff>
    </xdr:to>
    <xdr:graphicFrame>
      <xdr:nvGraphicFramePr>
        <xdr:cNvPr id="15" name="1 Gráfico"/>
        <xdr:cNvGraphicFramePr/>
      </xdr:nvGraphicFramePr>
      <xdr:xfrm>
        <a:off x="8943975" y="39824025"/>
        <a:ext cx="7924800" cy="3943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95250</xdr:colOff>
      <xdr:row>210</xdr:row>
      <xdr:rowOff>57150</xdr:rowOff>
    </xdr:from>
    <xdr:to>
      <xdr:col>41</xdr:col>
      <xdr:colOff>28575</xdr:colOff>
      <xdr:row>245</xdr:row>
      <xdr:rowOff>0</xdr:rowOff>
    </xdr:to>
    <xdr:graphicFrame>
      <xdr:nvGraphicFramePr>
        <xdr:cNvPr id="16" name="1 Gráfico"/>
        <xdr:cNvGraphicFramePr/>
      </xdr:nvGraphicFramePr>
      <xdr:xfrm>
        <a:off x="8915400" y="35452050"/>
        <a:ext cx="8686800" cy="3943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absolute">
    <xdr:from>
      <xdr:col>1</xdr:col>
      <xdr:colOff>161925</xdr:colOff>
      <xdr:row>0</xdr:row>
      <xdr:rowOff>276225</xdr:rowOff>
    </xdr:from>
    <xdr:to>
      <xdr:col>2</xdr:col>
      <xdr:colOff>838200</xdr:colOff>
      <xdr:row>3</xdr:row>
      <xdr:rowOff>247650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" y="27622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elo%20-%20Formato%20en%20Excel%20Juli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isson.moreno\Downloads\Matriz%20IPVRDC-CASONA%20DE%20LA%20DA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4">
        <row r="2">
          <cell r="B2" t="str">
            <v>S</v>
          </cell>
        </row>
        <row r="3">
          <cell r="B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GRAFICAS"/>
      <sheetName val="Evaluacion "/>
      <sheetName val="Peligros"/>
    </sheetNames>
    <sheetDataSet>
      <sheetData sheetId="0">
        <row r="14">
          <cell r="M14" t="str">
            <v>11.1 Gestión organizacional</v>
          </cell>
          <cell r="Z14" t="str">
            <v>RIESGO NO ACEPTABLE O ACEPTABLE CON CONTROL ESPECIFICO</v>
          </cell>
          <cell r="AN14" t="str">
            <v>RIESGO MEJORABLE</v>
          </cell>
        </row>
        <row r="15">
          <cell r="M15" t="str">
            <v>10.3 Incendio</v>
          </cell>
          <cell r="Z15" t="str">
            <v>RIESGO MEJORABLE</v>
          </cell>
          <cell r="AN15" t="str">
            <v>RIESGO ACEPTABLE</v>
          </cell>
        </row>
        <row r="16">
          <cell r="M16" t="str">
            <v>5.3 Exposición a  material contaminado o con riesgo biológico (virus, bacterias, parásitos, hongos)</v>
          </cell>
          <cell r="Z16" t="str">
            <v>RIESGO NO ACEPTABLE O ACEPTABLE CON CONTROL ESPECIFICO</v>
          </cell>
          <cell r="AN16" t="str">
            <v>RIESGO MEJORABLE</v>
          </cell>
        </row>
        <row r="18">
          <cell r="M18" t="str">
            <v>6.6 Posturas prolongadas y/o incorrectas</v>
          </cell>
          <cell r="Z18" t="str">
            <v>RIESGO NO ACEPTABLE O ACEPTABLE CON CONTROL ESPECIFICO</v>
          </cell>
          <cell r="AN18" t="str">
            <v>RIESGO MEJORABLE</v>
          </cell>
        </row>
        <row r="19">
          <cell r="M19" t="str">
            <v>9.2 Condiciones inadecuadas de orden y aseo</v>
          </cell>
          <cell r="Z19" t="str">
            <v>RIESGO MEJORABLE</v>
          </cell>
          <cell r="AN19" t="str">
            <v>RIESGO MEJORABLE</v>
          </cell>
        </row>
        <row r="20">
          <cell r="M20" t="str">
            <v>3.11 Ruido: No se puede escuchar una conversación a 2 metros de distancia en un tono normal</v>
          </cell>
          <cell r="Z20" t="str">
            <v>RIESGO MEJORABLE</v>
          </cell>
          <cell r="AN20" t="str">
            <v>RIESGO MEJORABLE</v>
          </cell>
        </row>
        <row r="21">
          <cell r="M21" t="str">
            <v>12.3 Sismo o terremoto</v>
          </cell>
          <cell r="Z21" t="str">
            <v>RIESGO ACEPTABLE</v>
          </cell>
          <cell r="AN21" t="str">
            <v>RIESGO ACEPTABLE</v>
          </cell>
        </row>
        <row r="22">
          <cell r="M22" t="str">
            <v>5.3 Exposición a  material contaminado o con riesgo biológico (virus, bacterias, parásitos, hongos)</v>
          </cell>
          <cell r="Z22" t="str">
            <v>RIESGO NO ACEPTABLE O ACEPTABLE CON CONTROL ESPECIFICO</v>
          </cell>
          <cell r="AN22" t="str">
            <v>RIESGO MEJORABLE</v>
          </cell>
        </row>
        <row r="23">
          <cell r="M23" t="str">
            <v>3.14 Líquidos a alta temperatura</v>
          </cell>
          <cell r="Z23" t="str">
            <v>RIESGO NO ACEPTABLE O ACEPTABLE CON CONTROL ESPECIFICO</v>
          </cell>
          <cell r="AN23" t="str">
            <v>RIESGO MEJORABLE</v>
          </cell>
        </row>
        <row r="24">
          <cell r="M24" t="str">
            <v>4.11 Exposición a gases y vapores</v>
          </cell>
          <cell r="Z24" t="str">
            <v>RIESGO NO ACEPTABLE O ACEPTABLE CON CONTROL ESPECIFICO</v>
          </cell>
          <cell r="AN24" t="str">
            <v>RIESGO MEJORABLE</v>
          </cell>
        </row>
        <row r="25">
          <cell r="M25" t="str">
            <v>11.1 Gestión organizacional</v>
          </cell>
          <cell r="Z25" t="str">
            <v>RIESGO NO ACEPTABLE O ACEPTABLE CON CONTROL ESPECIFICO</v>
          </cell>
          <cell r="AN25" t="str">
            <v>RIESGO MEJORABLE</v>
          </cell>
        </row>
        <row r="26">
          <cell r="M26" t="str">
            <v>6.6 Posturas prolongadas y/o incorrectas</v>
          </cell>
          <cell r="Z26" t="str">
            <v>RIESGO NO ACEPTABLE O ACEPTABLE CON CONTROL ESPECIFICO</v>
          </cell>
          <cell r="AN26" t="str">
            <v>RIESGO MEJORABLE</v>
          </cell>
        </row>
        <row r="27">
          <cell r="M27" t="str">
            <v>9.7 Caídas a nivel</v>
          </cell>
          <cell r="Z27" t="str">
            <v>RIESGO MEJORABLE</v>
          </cell>
          <cell r="AN27" t="str">
            <v>RIESGO ACEPTABLE</v>
          </cell>
        </row>
        <row r="28">
          <cell r="M28" t="str">
            <v>10.3 Incendio</v>
          </cell>
          <cell r="Z28" t="str">
            <v>RIESGO MEJORABLE</v>
          </cell>
          <cell r="AN28" t="str">
            <v>RIESGO ACEPTABLE</v>
          </cell>
        </row>
        <row r="29">
          <cell r="M29" t="str">
            <v>12.3 Sismo o terremoto</v>
          </cell>
          <cell r="Z29" t="str">
            <v>RIESGO ACEPTABLE</v>
          </cell>
          <cell r="AN29" t="str">
            <v>RIESGO ACEPTABLE</v>
          </cell>
        </row>
        <row r="30">
          <cell r="M30" t="str">
            <v>5.3 Exposición a  material contaminado o con riesgo biológico (virus, bacterias, parásitos, hongos)</v>
          </cell>
          <cell r="Z30" t="str">
            <v>RIESGO NO ACEPTABLE O ACEPTABLE CON CONTROL ESPECIFICO</v>
          </cell>
          <cell r="AN30" t="str">
            <v>RIESGO MEJORABLE</v>
          </cell>
        </row>
        <row r="31">
          <cell r="M31" t="str">
            <v>11.1 Gestión organizacional</v>
          </cell>
          <cell r="Z31" t="str">
            <v>RIESGO NO ACEPTABLE O ACEPTABLE CON CONTROL ESPECIFICO</v>
          </cell>
          <cell r="AN31" t="str">
            <v>RIESGO MEJORABLE</v>
          </cell>
        </row>
        <row r="32">
          <cell r="M32" t="str">
            <v>6.6 Posturas prolongadas y/o incorrectas</v>
          </cell>
          <cell r="Z32" t="str">
            <v>RIESGO NO ACEPTABLE O ACEPTABLE CON CONTROL ESPECIFICO</v>
          </cell>
          <cell r="AN32" t="str">
            <v>RIESGO MEJORABLE</v>
          </cell>
        </row>
        <row r="33">
          <cell r="M33" t="str">
            <v>9.7 Caídas a nivel</v>
          </cell>
          <cell r="Z33" t="str">
            <v>RIESGO MEJORABLE</v>
          </cell>
          <cell r="AN33" t="str">
            <v>RIESGO ACEPTABLE</v>
          </cell>
        </row>
        <row r="34">
          <cell r="M34" t="str">
            <v>10.3 Incendio</v>
          </cell>
          <cell r="Z34" t="str">
            <v>RIESGO MEJORABLE</v>
          </cell>
          <cell r="AN34" t="str">
            <v>RIESGO ACEPTABLE</v>
          </cell>
        </row>
        <row r="35">
          <cell r="M35" t="str">
            <v>12.3 Sismo o terremoto</v>
          </cell>
          <cell r="Z35" t="str">
            <v>RIESGO ACEPTABLE</v>
          </cell>
          <cell r="AN35" t="str">
            <v>RIESGO ACEPTABLE</v>
          </cell>
        </row>
        <row r="36">
          <cell r="M36" t="str">
            <v>10.1  Riesgo público (robos, atracos, asaltos, atentados, orden público) </v>
          </cell>
          <cell r="Z36" t="str">
            <v>RIESGO NO ACEPTABLE O ACEPTABLE CON CONTROL ESPECIFICO</v>
          </cell>
          <cell r="AN36" t="str">
            <v>RIESGO NO ACEPTABLE O ACEPTABLE CON CONTROL ESPECIFICO</v>
          </cell>
        </row>
        <row r="37">
          <cell r="M37" t="str">
            <v>3.11 Ruido: No se puede escuchar una conversación a 2 metros de distancia en un tono normal</v>
          </cell>
          <cell r="Z37" t="str">
            <v>RIESGO MEJORABLE</v>
          </cell>
          <cell r="AN37" t="str">
            <v>RIESGO MEJORABLE</v>
          </cell>
        </row>
        <row r="38">
          <cell r="M38" t="str">
            <v>6.6 Posturas prolongadas y/o incorrectas</v>
          </cell>
          <cell r="Z38" t="str">
            <v>RIESGO NO ACEPTABLE O ACEPTABLE CON CONTROL ESPECIFICO</v>
          </cell>
          <cell r="AN38" t="str">
            <v>RIESGO MEJORABLE</v>
          </cell>
        </row>
        <row r="39">
          <cell r="M39" t="str">
            <v>1.4 Se utilizan herramientas corto-punzantes.</v>
          </cell>
          <cell r="Z39" t="str">
            <v>RIESGO NO ACEPTABLE O ACEPTABLE CON CONTROL ESPECIFICO</v>
          </cell>
          <cell r="AN39" t="str">
            <v>RIESGO MEJORABLE</v>
          </cell>
        </row>
        <row r="40">
          <cell r="M40" t="str">
            <v>2.1 Alta tensión (mayor a 57.5 kV)</v>
          </cell>
          <cell r="Z40" t="str">
            <v>RIESGO NO ACEPTABLE O ACEPTABLE CON CONTROL ESPECIFICO</v>
          </cell>
          <cell r="AN40" t="str">
            <v>RIESGO MEJORABLE</v>
          </cell>
        </row>
        <row r="41">
          <cell r="M41" t="str">
            <v>11.1 Gestión organizacional</v>
          </cell>
          <cell r="Z41" t="str">
            <v>RIESGO NO ACEPTABLE O ACEPTABLE CON CONTROL ESPECIFICO</v>
          </cell>
          <cell r="AN41" t="str">
            <v>RIESGO MEJORABLE</v>
          </cell>
        </row>
        <row r="42">
          <cell r="M42" t="str">
            <v>5.3 Exposición a  material contaminado o con riesgo biológico (virus, bacterias, parásitos, hongos)</v>
          </cell>
          <cell r="Z42" t="str">
            <v>RIESGO NO ACEPTABLE O ACEPTABLE CON CONTROL ESPECIFICO</v>
          </cell>
          <cell r="AN42" t="str">
            <v>RIESGO MEJORABLE</v>
          </cell>
        </row>
        <row r="43">
          <cell r="M43" t="str">
            <v>10.8 Trabajo en alturas</v>
          </cell>
          <cell r="Z43" t="str">
            <v>RIESGO NO ACEPTABLE O ACEPTABLE CON CONTROL ESPECIFICO</v>
          </cell>
          <cell r="AN43" t="str">
            <v>RIESGO NO ACEPTABLE O ACEPTABLE CON CONTROL ESPECIFICO</v>
          </cell>
        </row>
      </sheetData>
      <sheetData sheetId="1">
        <row r="7">
          <cell r="B7" t="str">
            <v>Riesgo Aceptable</v>
          </cell>
          <cell r="K7">
            <v>3</v>
          </cell>
          <cell r="S7" t="str">
            <v>Riesgo Aceptable</v>
          </cell>
          <cell r="AB7">
            <v>8</v>
          </cell>
        </row>
        <row r="8">
          <cell r="B8" t="str">
            <v>Riesgo Mejorable</v>
          </cell>
          <cell r="K8">
            <v>8</v>
          </cell>
          <cell r="S8" t="str">
            <v>Riesgo Mejorable</v>
          </cell>
          <cell r="AB8">
            <v>19</v>
          </cell>
        </row>
        <row r="9">
          <cell r="B9" t="str">
            <v>Riesgo No Aceptable o Aceptable con Control Especifico</v>
          </cell>
          <cell r="K9">
            <v>18</v>
          </cell>
          <cell r="S9" t="str">
            <v>Riesgo No Aceptable o Aceptable con Control Especifico</v>
          </cell>
          <cell r="AB9">
            <v>2</v>
          </cell>
        </row>
        <row r="10">
          <cell r="B10" t="str">
            <v>Riesgo No Aceptable</v>
          </cell>
          <cell r="K10">
            <v>0</v>
          </cell>
          <cell r="S10" t="str">
            <v>Riesgo No Aceptable</v>
          </cell>
          <cell r="AB10">
            <v>0</v>
          </cell>
        </row>
        <row r="40">
          <cell r="E40" t="str">
            <v>1.1 Posibilidad de atrapamiento</v>
          </cell>
          <cell r="Q40">
            <v>0</v>
          </cell>
          <cell r="Z40" t="str">
            <v>5.1 Mordedura de animales transmisores de enfermedad (virus, bacterias, parásitos, hongos)</v>
          </cell>
          <cell r="AB40" t="str">
            <v>5.1 Mordedura de animales/vectores transmisores de enfermedad (virus, bacterias, parásitos, hongos)</v>
          </cell>
          <cell r="AC40" t="str">
            <v>5.1 Mordedura de animales/vectores transmisores de enfermedad (virus, bacterias, parásitos, hongos)</v>
          </cell>
          <cell r="AD40" t="str">
            <v>5.1 Mordedura de animales/vectores transmisores de enfermedad (virus, bacterias, parásitos, hongos)</v>
          </cell>
          <cell r="AE40" t="str">
            <v>5.1 Mordedura de animales/vectores transmisores de enfermedad (virus, bacterias, parásitos, hongos)</v>
          </cell>
          <cell r="AF40" t="str">
            <v>5.1 Mordedura de animales/vectores transmisores de enfermedad (virus, bacterias, parásitos, hongos)</v>
          </cell>
          <cell r="AG40" t="str">
            <v>5.1 Mordedura de animales/vectores transmisores de enfermedad (virus, bacterias, parásitos, hongos)</v>
          </cell>
          <cell r="AH40" t="str">
            <v>5.1 Mordedura de animales/vectores transmisores de enfermedad (virus, bacterias, parásitos, hongos)</v>
          </cell>
          <cell r="AI40" t="str">
            <v>5.1 Mordedura de animales/vectores transmisores de enfermedad (virus, bacterias, parásitos, hongos)</v>
          </cell>
          <cell r="AJ40" t="str">
            <v>5.1 Mordedura de animales/vectores transmisores de enfermedad (virus, bacterias, parásitos, hongos)</v>
          </cell>
          <cell r="AK40" t="str">
            <v>5.1 Mordedura de animales/vectores transmisores de enfermedad (virus, bacterias, parásitos, hongos)</v>
          </cell>
          <cell r="AL40">
            <v>0</v>
          </cell>
        </row>
        <row r="41">
          <cell r="E41" t="str">
            <v>1.2 Posibilidad de ser golpeado por objetos que caen o en movimiento. </v>
          </cell>
          <cell r="Q41">
            <v>0</v>
          </cell>
          <cell r="Z41" t="str">
            <v>5.2 Picadura de animales transmisores de enfermedad (virus, bacterias, parásitos, hongos)</v>
          </cell>
          <cell r="AB41" t="str">
            <v>5.2 Picadura de animales/vectores transmisores de enfermedad (virus, bacterias, parásitos, hongos)</v>
          </cell>
          <cell r="AC41" t="str">
            <v>5.2 Picadura de animales/vectores transmisores de enfermedad (virus, bacterias, parásitos, hongos)</v>
          </cell>
          <cell r="AD41" t="str">
            <v>5.2 Picadura de animales/vectores transmisores de enfermedad (virus, bacterias, parásitos, hongos)</v>
          </cell>
          <cell r="AE41" t="str">
            <v>5.2 Picadura de animales/vectores transmisores de enfermedad (virus, bacterias, parásitos, hongos)</v>
          </cell>
          <cell r="AF41" t="str">
            <v>5.2 Picadura de animales/vectores transmisores de enfermedad (virus, bacterias, parásitos, hongos)</v>
          </cell>
          <cell r="AG41" t="str">
            <v>5.2 Picadura de animales/vectores transmisores de enfermedad (virus, bacterias, parásitos, hongos)</v>
          </cell>
          <cell r="AH41" t="str">
            <v>5.2 Picadura de animales/vectores transmisores de enfermedad (virus, bacterias, parásitos, hongos)</v>
          </cell>
          <cell r="AI41" t="str">
            <v>5.2 Picadura de animales/vectores transmisores de enfermedad (virus, bacterias, parásitos, hongos)</v>
          </cell>
          <cell r="AJ41" t="str">
            <v>5.2 Picadura de animales/vectores transmisores de enfermedad (virus, bacterias, parásitos, hongos)</v>
          </cell>
          <cell r="AK41" t="str">
            <v>5.2 Picadura de animales/vectores transmisores de enfermedad (virus, bacterias, parásitos, hongos)</v>
          </cell>
          <cell r="AL41">
            <v>0</v>
          </cell>
        </row>
        <row r="42">
          <cell r="E42" t="str">
            <v>1.3 Se utilizan equipos o herramientas que proyectan partículas</v>
          </cell>
          <cell r="Q42">
            <v>0</v>
          </cell>
          <cell r="Z42" t="str">
            <v>5.3 Exposición a  material contaminado o con riesgo biológico (virus, bacterias, parásitos, hongos)</v>
          </cell>
          <cell r="AB42" t="str">
            <v>5.3 Exposición a  material contaminado o con riesgo biológico (virus, bacterias, parásitos, hongos)</v>
          </cell>
          <cell r="AC42" t="str">
            <v>5.3 Exposición a  material contaminado o con riesgo biológico (virus, bacterias, parásitos, hongos)</v>
          </cell>
          <cell r="AD42" t="str">
            <v>5.3 Exposición a  material contaminado o con riesgo biológico (virus, bacterias, parásitos, hongos)</v>
          </cell>
          <cell r="AE42" t="str">
            <v>5.3 Exposición a  material contaminado o con riesgo biológico (virus, bacterias, parásitos, hongos)</v>
          </cell>
          <cell r="AF42" t="str">
            <v>5.3 Exposición a  material contaminado o con riesgo biológico (virus, bacterias, parásitos, hongos)</v>
          </cell>
          <cell r="AG42" t="str">
            <v>5.3 Exposición a  material contaminado o con riesgo biológico (virus, bacterias, parásitos, hongos)</v>
          </cell>
          <cell r="AH42" t="str">
            <v>5.3 Exposición a  material contaminado o con riesgo biológico (virus, bacterias, parásitos, hongos)</v>
          </cell>
          <cell r="AI42" t="str">
            <v>5.3 Exposición a  material contaminado o con riesgo biológico (virus, bacterias, parásitos, hongos)</v>
          </cell>
          <cell r="AJ42" t="str">
            <v>5.3 Exposición a  material contaminado o con riesgo biológico (virus, bacterias, parásitos, hongos)</v>
          </cell>
          <cell r="AK42" t="str">
            <v>5.3 Exposición a  material contaminado o con riesgo biológico (virus, bacterias, parásitos, hongos)</v>
          </cell>
          <cell r="AL42">
            <v>4</v>
          </cell>
        </row>
        <row r="43">
          <cell r="E43" t="str">
            <v>1.4 Se utilizan herramientas corto-punzantes.</v>
          </cell>
          <cell r="Q43">
            <v>1</v>
          </cell>
        </row>
        <row r="44">
          <cell r="E44" t="str">
            <v>2.1 Alta tensión (mayor a 57.5 kV)</v>
          </cell>
          <cell r="Q44">
            <v>1</v>
          </cell>
          <cell r="Z44" t="str">
            <v>6.1 Manejo de cargas mayores a 25 Kg </v>
          </cell>
          <cell r="AL44">
            <v>0</v>
          </cell>
        </row>
        <row r="45">
          <cell r="E45" t="str">
            <v>2.2 Media tensión  (1000V - 57.5 kV)</v>
          </cell>
          <cell r="Q45">
            <v>0</v>
          </cell>
          <cell r="Z45" t="str">
            <v>6.2 Manejo de cargas menores a 25 Kg </v>
          </cell>
          <cell r="AL45">
            <v>0</v>
          </cell>
        </row>
        <row r="46">
          <cell r="E46" t="str">
            <v>2.3 Baja tensión (25 V – 1000 V)</v>
          </cell>
          <cell r="Q46">
            <v>0</v>
          </cell>
          <cell r="Z46" t="str">
            <v>6.3 Adopción de posturas nocivas</v>
          </cell>
          <cell r="AL46">
            <v>0</v>
          </cell>
        </row>
        <row r="47">
          <cell r="E47" t="str">
            <v>2.4 Muy baja tensión (menor a 25 V)</v>
          </cell>
          <cell r="Q47">
            <v>0</v>
          </cell>
          <cell r="Z47" t="str">
            <v>6.4 Ejecución de 6 o más movimientos similares en un minuto</v>
          </cell>
          <cell r="AL47">
            <v>0</v>
          </cell>
        </row>
        <row r="48">
          <cell r="E48" t="str">
            <v>2.5 Electricidad estática</v>
          </cell>
          <cell r="Q48">
            <v>0</v>
          </cell>
          <cell r="Z48" t="str">
            <v>6.5 Diseño del puesto de trabajo</v>
          </cell>
          <cell r="AL48">
            <v>0</v>
          </cell>
        </row>
        <row r="49">
          <cell r="E49" t="str">
            <v>3.1 Iluminación deficiente</v>
          </cell>
          <cell r="Q49">
            <v>0</v>
          </cell>
          <cell r="Z49" t="str">
            <v>6.6 Posturas prolongadas y/o incorrectas</v>
          </cell>
          <cell r="AL49">
            <v>4</v>
          </cell>
        </row>
        <row r="50">
          <cell r="E50" t="str">
            <v>3.2 Iluminación en exceso</v>
          </cell>
          <cell r="Q50">
            <v>0</v>
          </cell>
          <cell r="Z50" t="str">
            <v>6.7 Esfuerzos </v>
          </cell>
          <cell r="AL50">
            <v>0</v>
          </cell>
        </row>
        <row r="51">
          <cell r="E51" t="str">
            <v>3.3 Presiones atmosféricas (reducción)</v>
          </cell>
          <cell r="Q51">
            <v>0</v>
          </cell>
          <cell r="Z51" t="str">
            <v>7.1 No se han definido  competencias para el cargo evaluado</v>
          </cell>
          <cell r="AL51">
            <v>0</v>
          </cell>
        </row>
        <row r="52">
          <cell r="E52" t="str">
            <v>3.4 Presiones atmosféricas (aumento)</v>
          </cell>
          <cell r="Q52">
            <v>0</v>
          </cell>
          <cell r="Z52" t="str">
            <v>7.2 Durante la evaluación se observan actos inseguros</v>
          </cell>
          <cell r="AL52">
            <v>0</v>
          </cell>
        </row>
        <row r="53">
          <cell r="E53" t="str">
            <v>3.5 Radiaciones ionizantes (Rayos X, Gamma)</v>
          </cell>
          <cell r="Q53">
            <v>0</v>
          </cell>
          <cell r="Z53" t="str">
            <v>7.3 Antecedentes accidentes de trabajo por comportamientos inseguros en los últimos 4 años</v>
          </cell>
          <cell r="AL53">
            <v>0</v>
          </cell>
        </row>
        <row r="54">
          <cell r="E54" t="str">
            <v>3.6 Radiaciones no ionizantes (Microondas - Electrodomesticos)</v>
          </cell>
          <cell r="Q54">
            <v>0</v>
          </cell>
          <cell r="Z54" t="str">
            <v>8.1 Sin disponibilidad de agua potable</v>
          </cell>
          <cell r="AL54">
            <v>0</v>
          </cell>
        </row>
        <row r="55">
          <cell r="E55" t="str">
            <v>3.7 Radiaciones no ionizantes (Infrarroja - Cuerpos Calientes)</v>
          </cell>
          <cell r="Q55">
            <v>0</v>
          </cell>
          <cell r="Z55" t="str">
            <v>9.1 Almacenamiento inadecuado</v>
          </cell>
          <cell r="AL55">
            <v>0</v>
          </cell>
        </row>
        <row r="56">
          <cell r="E56" t="str">
            <v>3.8 Radiaciones no ionizantes (Luz Visible - Intemperie)</v>
          </cell>
          <cell r="Q56">
            <v>0</v>
          </cell>
          <cell r="Z56" t="str">
            <v>9.2 Condiciones inadecuadas de orden y aseo</v>
          </cell>
          <cell r="AL56">
            <v>1</v>
          </cell>
        </row>
        <row r="57">
          <cell r="E57" t="str">
            <v>3.9 Radiaciones no ionizantes (Ultravioleta - Exposición Solar y fotocopiadoras)</v>
          </cell>
          <cell r="Q57">
            <v>0</v>
          </cell>
          <cell r="Z57" t="str">
            <v>9.3 Condiciones del piso</v>
          </cell>
          <cell r="AL57">
            <v>0</v>
          </cell>
        </row>
        <row r="58">
          <cell r="E58" t="str">
            <v>3.10 Ruido: No es posible escuchar una conversación a  tono normal a una distancia menor a 50cm ó exposición a 85dB o más durante 8 horas continuas.</v>
          </cell>
          <cell r="Q58">
            <v>0</v>
          </cell>
          <cell r="Z58" t="str">
            <v>9.4 Escaleras y barandas inadecuadas o en mal estado</v>
          </cell>
          <cell r="AL58">
            <v>0</v>
          </cell>
        </row>
        <row r="59">
          <cell r="E59" t="str">
            <v>3.11 Ruido: No se puede escuchar una conversación a 2 metros de distancia en un tono normal</v>
          </cell>
          <cell r="Q59">
            <v>2</v>
          </cell>
          <cell r="Z59" t="str">
            <v>9.5 Condiciones de las instalaciones (irregulares,  deslizantes, con diferencias de nivel)</v>
          </cell>
          <cell r="AL59">
            <v>0</v>
          </cell>
        </row>
        <row r="60">
          <cell r="E60" t="str">
            <v>3.12 Temperatura ambiental alta: calor</v>
          </cell>
          <cell r="Q60">
            <v>0</v>
          </cell>
          <cell r="Z60" t="str">
            <v>9.6 Caídas a diferente nivel </v>
          </cell>
          <cell r="AL60">
            <v>0</v>
          </cell>
        </row>
        <row r="61">
          <cell r="E61" t="str">
            <v>3.13 Superficies a alta temperatura</v>
          </cell>
          <cell r="Q61">
            <v>0</v>
          </cell>
          <cell r="Z61" t="str">
            <v>9.7 Caídas a nivel</v>
          </cell>
          <cell r="AL61">
            <v>2</v>
          </cell>
        </row>
        <row r="62">
          <cell r="E62" t="str">
            <v>3.14 Líquidos a alta temperatura</v>
          </cell>
          <cell r="Q62">
            <v>1</v>
          </cell>
          <cell r="Z62" t="str">
            <v>10.1  Riesgo público (robos, atracos, asaltos, atentados, orden público) </v>
          </cell>
          <cell r="AL62">
            <v>1</v>
          </cell>
        </row>
        <row r="63">
          <cell r="E63" t="str">
            <v>3.15 Temperatura ambiental baja: frío</v>
          </cell>
          <cell r="Q63">
            <v>0</v>
          </cell>
          <cell r="Z63" t="str">
            <v>10.2 Explosión</v>
          </cell>
          <cell r="AL63">
            <v>0</v>
          </cell>
        </row>
        <row r="64">
          <cell r="E64" t="str">
            <v>3.16 Superficies a baja temperatura</v>
          </cell>
          <cell r="Q64">
            <v>0</v>
          </cell>
          <cell r="Z64" t="str">
            <v>10.3 Incendio</v>
          </cell>
          <cell r="AL64">
            <v>3</v>
          </cell>
        </row>
        <row r="65">
          <cell r="E65" t="str">
            <v>3.17 Vibraciones mano-cuerpo</v>
          </cell>
          <cell r="Q65">
            <v>0</v>
          </cell>
          <cell r="Z65" t="str">
            <v>10.4 Víal </v>
          </cell>
          <cell r="AL65">
            <v>0</v>
          </cell>
        </row>
        <row r="66">
          <cell r="E66" t="str">
            <v>3.18 Vibraciones cuerpo completo</v>
          </cell>
          <cell r="Q66">
            <v>0</v>
          </cell>
          <cell r="Z66" t="str">
            <v>10.5 Trabajos en caliente</v>
          </cell>
          <cell r="AL66">
            <v>0</v>
          </cell>
        </row>
        <row r="67">
          <cell r="E67" t="str">
            <v>3.19 Cambios bruscos de temperatura</v>
          </cell>
          <cell r="Q67">
            <v>0</v>
          </cell>
          <cell r="Z67" t="str">
            <v>10.6 Trabajos en espacios confinados</v>
          </cell>
          <cell r="AL67">
            <v>0</v>
          </cell>
        </row>
        <row r="68">
          <cell r="E68" t="str">
            <v>4.1 Exposición a material particulado en el puesto de trabajo (diámetro no determinado)</v>
          </cell>
          <cell r="Q68">
            <v>0</v>
          </cell>
          <cell r="Z68" t="str">
            <v>10.7 Derrames y/o  fugas</v>
          </cell>
          <cell r="AL68">
            <v>0</v>
          </cell>
        </row>
        <row r="69">
          <cell r="E69" t="str">
            <v>4.2 Exposición a material particulado en el puesto de trabajo (PM10)</v>
          </cell>
          <cell r="Q69">
            <v>0</v>
          </cell>
          <cell r="Z69" t="str">
            <v>10.8 Trabajo en alturas</v>
          </cell>
          <cell r="AL69">
            <v>1</v>
          </cell>
        </row>
        <row r="70">
          <cell r="E70" t="str">
            <v>4.3 Exposición a material particulado en el puesto de trabajo (PM2.5)</v>
          </cell>
          <cell r="Q70">
            <v>0</v>
          </cell>
          <cell r="Z70" t="str">
            <v>11.1 Gestión organizacional</v>
          </cell>
          <cell r="AL70">
            <v>4</v>
          </cell>
        </row>
        <row r="71">
          <cell r="E71" t="str">
            <v>4.4 Exposición sustancias químicas toxicas, corrosivas, irritantes, asfixiantes, diferentes a Vapores de Hidrocarburos</v>
          </cell>
          <cell r="Q71">
            <v>0</v>
          </cell>
          <cell r="Z71" t="str">
            <v>11.2 Caracteristicas de la organización del trabajo</v>
          </cell>
          <cell r="AL71">
            <v>0</v>
          </cell>
        </row>
        <row r="72">
          <cell r="E72" t="str">
            <v>4.5 Exposición a vapores de hidrocarburos</v>
          </cell>
          <cell r="Q72">
            <v>0</v>
          </cell>
          <cell r="Z72" t="str">
            <v>11.3 Caracteristicas del grupo social de trabajo</v>
          </cell>
          <cell r="AL72">
            <v>0</v>
          </cell>
        </row>
        <row r="73">
          <cell r="E73" t="str">
            <v>4.6 Exposición sustancias químicas  no toxicas, corrosivas, irritantes ni asfixiantes</v>
          </cell>
          <cell r="Q73">
            <v>0</v>
          </cell>
          <cell r="Z73" t="str">
            <v>11.4 Condiciones de la tarea</v>
          </cell>
          <cell r="AL73">
            <v>0</v>
          </cell>
        </row>
        <row r="74">
          <cell r="E74" t="str">
            <v>4.7 Exposición a polvos orgánicos </v>
          </cell>
          <cell r="Q74">
            <v>0</v>
          </cell>
          <cell r="Z74" t="str">
            <v>11.5 Interfase persona - tarea</v>
          </cell>
          <cell r="AL74">
            <v>0</v>
          </cell>
        </row>
        <row r="75">
          <cell r="E75" t="str">
            <v>4.8 Exposición a polvos  con contenido de sílice</v>
          </cell>
          <cell r="Q75">
            <v>0</v>
          </cell>
          <cell r="Z75" t="str">
            <v>11.6 Jornada de trabajo</v>
          </cell>
          <cell r="AL75">
            <v>0</v>
          </cell>
        </row>
        <row r="76">
          <cell r="E76" t="str">
            <v>4.9 Exposición a polvos  inorgánicos</v>
          </cell>
          <cell r="Q76">
            <v>0</v>
          </cell>
          <cell r="Z76" t="str">
            <v>12.1 Deslizamientos / Derrumbes</v>
          </cell>
          <cell r="AL76">
            <v>0</v>
          </cell>
        </row>
        <row r="77">
          <cell r="E77" t="str">
            <v>4.10 Exposición a fibras / amianto</v>
          </cell>
          <cell r="Q77">
            <v>0</v>
          </cell>
          <cell r="Z77" t="str">
            <v>12.2 Inundaciòn</v>
          </cell>
          <cell r="AL77">
            <v>0</v>
          </cell>
        </row>
        <row r="78">
          <cell r="E78" t="str">
            <v>4.11 Exposición a gases y vapores</v>
          </cell>
          <cell r="Q78">
            <v>1</v>
          </cell>
          <cell r="Z78" t="str">
            <v>12.3 Sismo o terremoto</v>
          </cell>
          <cell r="AL78">
            <v>3</v>
          </cell>
        </row>
        <row r="79">
          <cell r="E79" t="str">
            <v>4.12 Exposición a líquidos (nieblas y rocíos)</v>
          </cell>
          <cell r="Q79">
            <v>0</v>
          </cell>
          <cell r="Z79" t="str">
            <v>12.4 Precipitaciones</v>
          </cell>
          <cell r="AL79">
            <v>0</v>
          </cell>
        </row>
        <row r="80">
          <cell r="E80" t="str">
            <v>4.13 Exposición a humos metálicos / metales pesados</v>
          </cell>
          <cell r="Q80">
            <v>0</v>
          </cell>
          <cell r="Z80" t="str">
            <v>12.5  Vendaval</v>
          </cell>
          <cell r="AL80">
            <v>0</v>
          </cell>
        </row>
        <row r="81">
          <cell r="Z81" t="str">
            <v>12.6 Tormentas elèctricas</v>
          </cell>
          <cell r="AL81">
            <v>0</v>
          </cell>
        </row>
        <row r="86">
          <cell r="B86" t="str">
            <v>1. Mecánico</v>
          </cell>
          <cell r="E86">
            <v>1</v>
          </cell>
          <cell r="H86">
            <v>0.034482758620689655</v>
          </cell>
        </row>
        <row r="87">
          <cell r="B87" t="str">
            <v>2. Eléctrico</v>
          </cell>
          <cell r="E87">
            <v>1</v>
          </cell>
          <cell r="H87">
            <v>0.034482758620689655</v>
          </cell>
        </row>
        <row r="88">
          <cell r="B88" t="str">
            <v>3. Físico</v>
          </cell>
          <cell r="E88">
            <v>3</v>
          </cell>
          <cell r="H88">
            <v>0.10344827586206896</v>
          </cell>
        </row>
        <row r="89">
          <cell r="B89" t="str">
            <v>4. Químico</v>
          </cell>
          <cell r="E89">
            <v>1</v>
          </cell>
          <cell r="H89">
            <v>0.034482758620689655</v>
          </cell>
        </row>
        <row r="90">
          <cell r="B90" t="str">
            <v>5. Biológico</v>
          </cell>
          <cell r="E90">
            <v>4</v>
          </cell>
          <cell r="H90">
            <v>0.13793103448275862</v>
          </cell>
        </row>
        <row r="91">
          <cell r="B91" t="str">
            <v>6. Ergonómico</v>
          </cell>
          <cell r="E91">
            <v>4</v>
          </cell>
          <cell r="H91">
            <v>0.13793103448275862</v>
          </cell>
        </row>
        <row r="92">
          <cell r="B92" t="str">
            <v>7. Factores humanos</v>
          </cell>
          <cell r="E92">
            <v>0</v>
          </cell>
          <cell r="H92">
            <v>0</v>
          </cell>
        </row>
        <row r="93">
          <cell r="B93" t="str">
            <v>8. Saneamiento Básico</v>
          </cell>
          <cell r="E93">
            <v>0</v>
          </cell>
          <cell r="H93">
            <v>0</v>
          </cell>
        </row>
        <row r="94">
          <cell r="B94" t="str">
            <v>9. Locativos</v>
          </cell>
          <cell r="E94">
            <v>3</v>
          </cell>
          <cell r="H94">
            <v>0.10344827586206896</v>
          </cell>
        </row>
        <row r="95">
          <cell r="B95" t="str">
            <v>10. Otros Riesgos</v>
          </cell>
          <cell r="E95">
            <v>5</v>
          </cell>
          <cell r="H95">
            <v>0.1724137931034483</v>
          </cell>
        </row>
        <row r="96">
          <cell r="B96" t="str">
            <v>11. Psicosocial</v>
          </cell>
          <cell r="E96">
            <v>4</v>
          </cell>
          <cell r="H96">
            <v>0.13793103448275862</v>
          </cell>
        </row>
        <row r="97">
          <cell r="B97" t="str">
            <v>12. Riesgos Naturales</v>
          </cell>
          <cell r="E97">
            <v>3</v>
          </cell>
          <cell r="H97">
            <v>0.10344827586206896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6"/>
  <sheetViews>
    <sheetView tabSelected="1" zoomScalePageLayoutView="0" workbookViewId="0" topLeftCell="T1">
      <selection activeCell="X5" sqref="X5:AC6"/>
    </sheetView>
  </sheetViews>
  <sheetFormatPr defaultColWidth="9.140625" defaultRowHeight="45.75" customHeight="1"/>
  <cols>
    <col min="1" max="1" width="1.7109375" style="7" customWidth="1"/>
    <col min="2" max="2" width="14.57421875" style="7" customWidth="1"/>
    <col min="3" max="3" width="18.8515625" style="7" customWidth="1"/>
    <col min="4" max="4" width="20.7109375" style="7" customWidth="1"/>
    <col min="5" max="5" width="27.28125" style="7" customWidth="1"/>
    <col min="6" max="6" width="14.421875" style="7" customWidth="1"/>
    <col min="7" max="7" width="28.140625" style="7" customWidth="1"/>
    <col min="8" max="8" width="15.28125" style="7" customWidth="1"/>
    <col min="9" max="9" width="15.8515625" style="7" customWidth="1"/>
    <col min="10" max="10" width="13.57421875" style="7" customWidth="1"/>
    <col min="11" max="11" width="12.8515625" style="7" customWidth="1"/>
    <col min="12" max="12" width="19.57421875" style="7" customWidth="1"/>
    <col min="13" max="13" width="46.421875" style="7" customWidth="1"/>
    <col min="14" max="14" width="57.57421875" style="7" customWidth="1"/>
    <col min="15" max="15" width="21.421875" style="7" customWidth="1"/>
    <col min="16" max="16" width="33.28125" style="7" customWidth="1"/>
    <col min="17" max="17" width="28.28125" style="7" customWidth="1"/>
    <col min="18" max="18" width="30.140625" style="7" customWidth="1"/>
    <col min="19" max="19" width="28.28125" style="7" customWidth="1"/>
    <col min="20" max="28" width="18.57421875" style="69" customWidth="1"/>
    <col min="29" max="29" width="22.28125" style="7" customWidth="1"/>
    <col min="30" max="30" width="21.7109375" style="7" customWidth="1"/>
    <col min="31" max="31" width="23.28125" style="7" customWidth="1"/>
    <col min="32" max="32" width="27.28125" style="7" customWidth="1"/>
    <col min="33" max="33" width="21.7109375" style="7" customWidth="1"/>
    <col min="34" max="44" width="19.140625" style="7" customWidth="1"/>
    <col min="45" max="45" width="23.57421875" style="7" customWidth="1"/>
    <col min="46" max="46" width="26.28125" style="7" customWidth="1"/>
    <col min="47" max="47" width="28.421875" style="7" customWidth="1"/>
    <col min="48" max="48" width="31.00390625" style="7" customWidth="1"/>
    <col min="49" max="49" width="25.140625" style="7" customWidth="1"/>
    <col min="50" max="50" width="27.421875" style="7" customWidth="1"/>
    <col min="51" max="51" width="22.7109375" style="7" customWidth="1"/>
    <col min="52" max="52" width="14.7109375" style="7" customWidth="1"/>
    <col min="53" max="53" width="24.140625" style="7" customWidth="1"/>
    <col min="54" max="54" width="16.421875" style="7" customWidth="1"/>
    <col min="55" max="55" width="22.00390625" style="7" hidden="1" customWidth="1"/>
    <col min="56" max="56" width="21.140625" style="7" hidden="1" customWidth="1"/>
    <col min="57" max="57" width="111.28125" style="7" hidden="1" customWidth="1"/>
    <col min="58" max="58" width="110.57421875" style="7" hidden="1" customWidth="1"/>
    <col min="59" max="65" width="9.140625" style="7" customWidth="1"/>
    <col min="66" max="66" width="23.8515625" style="7" hidden="1" customWidth="1"/>
    <col min="67" max="67" width="66.421875" style="7" hidden="1" customWidth="1"/>
    <col min="68" max="16384" width="9.140625" style="7" customWidth="1"/>
  </cols>
  <sheetData>
    <row r="1" spans="1:54" ht="45.75" customHeight="1">
      <c r="A1" s="6"/>
      <c r="B1" s="122"/>
      <c r="C1" s="122"/>
      <c r="D1" s="122"/>
      <c r="E1" s="122"/>
      <c r="F1" s="123" t="s">
        <v>507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48" t="s">
        <v>504</v>
      </c>
      <c r="BB1" s="149"/>
    </row>
    <row r="2" spans="1:54" ht="32.25" customHeight="1">
      <c r="A2" s="6"/>
      <c r="B2" s="122"/>
      <c r="C2" s="122"/>
      <c r="D2" s="122"/>
      <c r="E2" s="122"/>
      <c r="F2" s="124" t="s">
        <v>183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6"/>
      <c r="BA2" s="118" t="s">
        <v>505</v>
      </c>
      <c r="BB2" s="119"/>
    </row>
    <row r="3" spans="1:54" ht="34.5" customHeight="1">
      <c r="A3" s="6"/>
      <c r="B3" s="122"/>
      <c r="C3" s="122"/>
      <c r="D3" s="122"/>
      <c r="E3" s="122"/>
      <c r="F3" s="127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9"/>
      <c r="BA3" s="120" t="s">
        <v>506</v>
      </c>
      <c r="BB3" s="121"/>
    </row>
    <row r="4" spans="1:67" ht="45.75" customHeight="1">
      <c r="A4" s="6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4"/>
      <c r="BN4" s="22" t="s">
        <v>35</v>
      </c>
      <c r="BO4" s="23" t="s">
        <v>32</v>
      </c>
    </row>
    <row r="5" spans="1:67" ht="45.75" customHeight="1">
      <c r="A5" s="6"/>
      <c r="B5" s="132" t="s">
        <v>165</v>
      </c>
      <c r="C5" s="133"/>
      <c r="D5" s="134"/>
      <c r="E5" s="134"/>
      <c r="F5" s="135"/>
      <c r="G5" s="136">
        <v>45258</v>
      </c>
      <c r="H5" s="137"/>
      <c r="I5" s="137"/>
      <c r="J5" s="137"/>
      <c r="K5" s="137"/>
      <c r="L5" s="137"/>
      <c r="M5" s="138"/>
      <c r="N5" s="142"/>
      <c r="O5" s="6"/>
      <c r="P5" s="6"/>
      <c r="Q5" s="6"/>
      <c r="R5" s="6"/>
      <c r="S5" s="6"/>
      <c r="T5" s="132" t="s">
        <v>159</v>
      </c>
      <c r="U5" s="134"/>
      <c r="V5" s="134"/>
      <c r="W5" s="135"/>
      <c r="X5" s="136" t="s">
        <v>508</v>
      </c>
      <c r="Y5" s="137"/>
      <c r="Z5" s="137"/>
      <c r="AA5" s="137"/>
      <c r="AB5" s="144"/>
      <c r="AC5" s="145"/>
      <c r="AD5" s="6"/>
      <c r="AE5" s="6"/>
      <c r="AF5" s="6"/>
      <c r="AG5" s="6"/>
      <c r="AH5" s="6"/>
      <c r="AI5" s="6"/>
      <c r="AJ5" s="6"/>
      <c r="AK5" s="6"/>
      <c r="AL5" s="6"/>
      <c r="AM5" s="6"/>
      <c r="AN5" s="24"/>
      <c r="AO5" s="24"/>
      <c r="AP5" s="24"/>
      <c r="AQ5" s="24"/>
      <c r="AR5" s="24"/>
      <c r="AS5" s="24"/>
      <c r="AT5" s="24"/>
      <c r="AU5" s="24"/>
      <c r="AV5" s="25"/>
      <c r="AW5" s="24"/>
      <c r="AX5" s="24"/>
      <c r="AY5" s="24"/>
      <c r="AZ5" s="24"/>
      <c r="BB5" s="5"/>
      <c r="BN5" s="26" t="s">
        <v>41</v>
      </c>
      <c r="BO5" s="23" t="s">
        <v>33</v>
      </c>
    </row>
    <row r="6" spans="1:67" ht="45.75" customHeight="1">
      <c r="A6" s="6"/>
      <c r="B6" s="132"/>
      <c r="C6" s="133"/>
      <c r="D6" s="134"/>
      <c r="E6" s="134"/>
      <c r="F6" s="135"/>
      <c r="G6" s="139"/>
      <c r="H6" s="140"/>
      <c r="I6" s="140"/>
      <c r="J6" s="140"/>
      <c r="K6" s="140"/>
      <c r="L6" s="140"/>
      <c r="M6" s="141"/>
      <c r="N6" s="143"/>
      <c r="O6" s="6"/>
      <c r="P6" s="6"/>
      <c r="Q6" s="6"/>
      <c r="R6" s="6"/>
      <c r="S6" s="6"/>
      <c r="T6" s="132"/>
      <c r="U6" s="134"/>
      <c r="V6" s="134"/>
      <c r="W6" s="135"/>
      <c r="X6" s="139"/>
      <c r="Y6" s="140"/>
      <c r="Z6" s="140"/>
      <c r="AA6" s="140"/>
      <c r="AB6" s="146"/>
      <c r="AC6" s="147"/>
      <c r="AD6" s="6"/>
      <c r="AE6" s="6"/>
      <c r="AF6" s="6"/>
      <c r="AG6" s="6"/>
      <c r="AH6" s="6"/>
      <c r="AI6" s="6"/>
      <c r="AJ6" s="6"/>
      <c r="AK6" s="6"/>
      <c r="AL6" s="6"/>
      <c r="AM6" s="6"/>
      <c r="AN6" s="24"/>
      <c r="AO6" s="24"/>
      <c r="AP6" s="24"/>
      <c r="AQ6" s="24"/>
      <c r="AR6" s="24"/>
      <c r="AS6" s="24"/>
      <c r="AT6" s="24"/>
      <c r="AU6" s="24"/>
      <c r="AV6" s="25"/>
      <c r="AW6" s="24"/>
      <c r="AX6" s="24"/>
      <c r="AY6" s="24"/>
      <c r="AZ6" s="24"/>
      <c r="BB6" s="5"/>
      <c r="BN6" s="26" t="s">
        <v>46</v>
      </c>
      <c r="BO6" s="23" t="s">
        <v>34</v>
      </c>
    </row>
    <row r="7" spans="1:67" ht="45.75" customHeight="1">
      <c r="A7" s="6"/>
      <c r="B7" s="132" t="s">
        <v>161</v>
      </c>
      <c r="C7" s="133"/>
      <c r="D7" s="134"/>
      <c r="E7" s="134"/>
      <c r="F7" s="135"/>
      <c r="G7" s="139" t="s">
        <v>326</v>
      </c>
      <c r="H7" s="140"/>
      <c r="I7" s="140"/>
      <c r="J7" s="140"/>
      <c r="K7" s="140"/>
      <c r="L7" s="140"/>
      <c r="M7" s="141"/>
      <c r="N7" s="143"/>
      <c r="O7" s="6"/>
      <c r="P7" s="6"/>
      <c r="Q7" s="6"/>
      <c r="R7" s="6"/>
      <c r="S7" s="6"/>
      <c r="T7" s="132" t="s">
        <v>160</v>
      </c>
      <c r="U7" s="134"/>
      <c r="V7" s="134"/>
      <c r="W7" s="135"/>
      <c r="X7" s="139" t="s">
        <v>327</v>
      </c>
      <c r="Y7" s="140"/>
      <c r="Z7" s="140"/>
      <c r="AA7" s="140"/>
      <c r="AB7" s="146"/>
      <c r="AC7" s="147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B7" s="5"/>
      <c r="BN7" s="26" t="s">
        <v>49</v>
      </c>
      <c r="BO7" s="23" t="s">
        <v>36</v>
      </c>
    </row>
    <row r="8" spans="1:67" ht="45.75" customHeight="1">
      <c r="A8" s="6"/>
      <c r="B8" s="132"/>
      <c r="C8" s="133"/>
      <c r="D8" s="134"/>
      <c r="E8" s="134"/>
      <c r="F8" s="135"/>
      <c r="G8" s="150"/>
      <c r="H8" s="151"/>
      <c r="I8" s="151"/>
      <c r="J8" s="151"/>
      <c r="K8" s="151"/>
      <c r="L8" s="151"/>
      <c r="M8" s="152"/>
      <c r="N8" s="143"/>
      <c r="O8" s="6"/>
      <c r="P8" s="6"/>
      <c r="Q8" s="6"/>
      <c r="R8" s="6"/>
      <c r="S8" s="6"/>
      <c r="T8" s="132"/>
      <c r="U8" s="134"/>
      <c r="V8" s="134"/>
      <c r="W8" s="135"/>
      <c r="X8" s="150"/>
      <c r="Y8" s="151"/>
      <c r="Z8" s="151"/>
      <c r="AA8" s="151"/>
      <c r="AB8" s="153"/>
      <c r="AC8" s="154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N8" s="26" t="s">
        <v>148</v>
      </c>
      <c r="BO8" s="23" t="s">
        <v>37</v>
      </c>
    </row>
    <row r="9" spans="1:67" ht="45.75" customHeight="1">
      <c r="A9" s="6"/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7"/>
      <c r="BN9" s="26" t="s">
        <v>56</v>
      </c>
      <c r="BO9" s="23" t="s">
        <v>38</v>
      </c>
    </row>
    <row r="10" spans="1:67" ht="45.75" customHeight="1">
      <c r="A10" s="6"/>
      <c r="B10" s="158" t="s">
        <v>17</v>
      </c>
      <c r="C10" s="159"/>
      <c r="D10" s="159"/>
      <c r="E10" s="159"/>
      <c r="F10" s="160"/>
      <c r="G10" s="158" t="s">
        <v>8</v>
      </c>
      <c r="H10" s="159"/>
      <c r="I10" s="159"/>
      <c r="J10" s="159"/>
      <c r="K10" s="160"/>
      <c r="L10" s="158" t="s">
        <v>86</v>
      </c>
      <c r="M10" s="160"/>
      <c r="N10" s="158" t="s">
        <v>158</v>
      </c>
      <c r="O10" s="159"/>
      <c r="P10" s="160"/>
      <c r="Q10" s="158" t="s">
        <v>177</v>
      </c>
      <c r="R10" s="159"/>
      <c r="S10" s="160"/>
      <c r="T10" s="158" t="s">
        <v>15</v>
      </c>
      <c r="U10" s="159"/>
      <c r="V10" s="159"/>
      <c r="W10" s="159"/>
      <c r="X10" s="159"/>
      <c r="Y10" s="159"/>
      <c r="Z10" s="159"/>
      <c r="AA10" s="160"/>
      <c r="AB10" s="27"/>
      <c r="AC10" s="158" t="s">
        <v>16</v>
      </c>
      <c r="AD10" s="159"/>
      <c r="AE10" s="159"/>
      <c r="AF10" s="159"/>
      <c r="AG10" s="160"/>
      <c r="AH10" s="158" t="s">
        <v>146</v>
      </c>
      <c r="AI10" s="159"/>
      <c r="AJ10" s="159"/>
      <c r="AK10" s="159"/>
      <c r="AL10" s="159"/>
      <c r="AM10" s="159"/>
      <c r="AN10" s="159"/>
      <c r="AO10" s="160"/>
      <c r="AP10" s="158" t="s">
        <v>182</v>
      </c>
      <c r="AQ10" s="159"/>
      <c r="AR10" s="160"/>
      <c r="AS10" s="158" t="s">
        <v>147</v>
      </c>
      <c r="AT10" s="159"/>
      <c r="AU10" s="159"/>
      <c r="AV10" s="159"/>
      <c r="AW10" s="160"/>
      <c r="AX10" s="158" t="s">
        <v>18</v>
      </c>
      <c r="AY10" s="159"/>
      <c r="AZ10" s="159"/>
      <c r="BA10" s="159"/>
      <c r="BB10" s="160"/>
      <c r="BC10" s="8"/>
      <c r="BD10" s="8"/>
      <c r="BE10" s="8"/>
      <c r="BF10" s="8"/>
      <c r="BG10" s="8"/>
      <c r="BN10" s="26" t="s">
        <v>60</v>
      </c>
      <c r="BO10" s="23" t="s">
        <v>39</v>
      </c>
    </row>
    <row r="11" spans="1:67" ht="45.75" customHeight="1">
      <c r="A11" s="6"/>
      <c r="B11" s="161" t="s">
        <v>156</v>
      </c>
      <c r="C11" s="161" t="s">
        <v>169</v>
      </c>
      <c r="D11" s="161" t="s">
        <v>157</v>
      </c>
      <c r="E11" s="161" t="s">
        <v>170</v>
      </c>
      <c r="F11" s="161" t="s">
        <v>9</v>
      </c>
      <c r="G11" s="161" t="s">
        <v>10</v>
      </c>
      <c r="H11" s="163" t="s">
        <v>4</v>
      </c>
      <c r="I11" s="163" t="s">
        <v>6</v>
      </c>
      <c r="J11" s="163" t="s">
        <v>7</v>
      </c>
      <c r="K11" s="163" t="s">
        <v>5</v>
      </c>
      <c r="L11" s="165" t="s">
        <v>28</v>
      </c>
      <c r="M11" s="165" t="s">
        <v>29</v>
      </c>
      <c r="N11" s="161" t="s">
        <v>171</v>
      </c>
      <c r="O11" s="165" t="s">
        <v>172</v>
      </c>
      <c r="P11" s="163" t="s">
        <v>173</v>
      </c>
      <c r="Q11" s="163" t="s">
        <v>174</v>
      </c>
      <c r="R11" s="163" t="s">
        <v>175</v>
      </c>
      <c r="S11" s="163" t="s">
        <v>176</v>
      </c>
      <c r="T11" s="163" t="s">
        <v>141</v>
      </c>
      <c r="U11" s="163" t="s">
        <v>142</v>
      </c>
      <c r="V11" s="163" t="s">
        <v>143</v>
      </c>
      <c r="W11" s="163" t="s">
        <v>12</v>
      </c>
      <c r="X11" s="163" t="s">
        <v>144</v>
      </c>
      <c r="Y11" s="163" t="s">
        <v>145</v>
      </c>
      <c r="Z11" s="163" t="s">
        <v>13</v>
      </c>
      <c r="AA11" s="163" t="s">
        <v>178</v>
      </c>
      <c r="AB11" s="163" t="s">
        <v>179</v>
      </c>
      <c r="AC11" s="161" t="s">
        <v>19</v>
      </c>
      <c r="AD11" s="161" t="s">
        <v>20</v>
      </c>
      <c r="AE11" s="161" t="s">
        <v>21</v>
      </c>
      <c r="AF11" s="161" t="s">
        <v>22</v>
      </c>
      <c r="AG11" s="161" t="s">
        <v>23</v>
      </c>
      <c r="AH11" s="163" t="s">
        <v>96</v>
      </c>
      <c r="AI11" s="163" t="s">
        <v>25</v>
      </c>
      <c r="AJ11" s="163" t="s">
        <v>97</v>
      </c>
      <c r="AK11" s="163" t="s">
        <v>26</v>
      </c>
      <c r="AL11" s="163" t="s">
        <v>24</v>
      </c>
      <c r="AM11" s="163" t="s">
        <v>27</v>
      </c>
      <c r="AN11" s="163" t="s">
        <v>162</v>
      </c>
      <c r="AO11" s="163" t="s">
        <v>14</v>
      </c>
      <c r="AP11" s="163" t="s">
        <v>179</v>
      </c>
      <c r="AQ11" s="163" t="s">
        <v>180</v>
      </c>
      <c r="AR11" s="163" t="s">
        <v>181</v>
      </c>
      <c r="AS11" s="161" t="s">
        <v>0</v>
      </c>
      <c r="AT11" s="161" t="s">
        <v>1</v>
      </c>
      <c r="AU11" s="161" t="s">
        <v>2</v>
      </c>
      <c r="AV11" s="161" t="s">
        <v>3</v>
      </c>
      <c r="AW11" s="161" t="s">
        <v>11</v>
      </c>
      <c r="AX11" s="161" t="s">
        <v>151</v>
      </c>
      <c r="AY11" s="161" t="s">
        <v>152</v>
      </c>
      <c r="AZ11" s="167" t="s">
        <v>18</v>
      </c>
      <c r="BA11" s="168"/>
      <c r="BB11" s="169"/>
      <c r="BN11" s="26" t="s">
        <v>62</v>
      </c>
      <c r="BO11" s="23" t="s">
        <v>40</v>
      </c>
    </row>
    <row r="12" spans="1:67" ht="45.75" customHeight="1">
      <c r="A12" s="6"/>
      <c r="B12" s="162"/>
      <c r="C12" s="162"/>
      <c r="D12" s="162"/>
      <c r="E12" s="162"/>
      <c r="F12" s="162"/>
      <c r="G12" s="162"/>
      <c r="H12" s="164"/>
      <c r="I12" s="164"/>
      <c r="J12" s="164"/>
      <c r="K12" s="164"/>
      <c r="L12" s="166"/>
      <c r="M12" s="166"/>
      <c r="N12" s="162"/>
      <c r="O12" s="166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2"/>
      <c r="AD12" s="162"/>
      <c r="AE12" s="162"/>
      <c r="AF12" s="162"/>
      <c r="AG12" s="162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2"/>
      <c r="AT12" s="162"/>
      <c r="AU12" s="162"/>
      <c r="AV12" s="162"/>
      <c r="AW12" s="162"/>
      <c r="AX12" s="162"/>
      <c r="AY12" s="162"/>
      <c r="AZ12" s="28" t="s">
        <v>153</v>
      </c>
      <c r="BA12" s="28" t="s">
        <v>154</v>
      </c>
      <c r="BB12" s="28" t="s">
        <v>155</v>
      </c>
      <c r="BN12" s="26" t="s">
        <v>68</v>
      </c>
      <c r="BO12" s="23" t="s">
        <v>42</v>
      </c>
    </row>
    <row r="13" spans="1:67" s="13" customFormat="1" ht="45.75" customHeight="1">
      <c r="A13" s="9"/>
      <c r="B13" s="170" t="s">
        <v>189</v>
      </c>
      <c r="C13" s="172" t="s">
        <v>190</v>
      </c>
      <c r="D13" s="175" t="s">
        <v>191</v>
      </c>
      <c r="E13" s="178" t="s">
        <v>192</v>
      </c>
      <c r="F13" s="10" t="s">
        <v>193</v>
      </c>
      <c r="G13" s="10" t="s">
        <v>194</v>
      </c>
      <c r="H13" s="10">
        <v>3</v>
      </c>
      <c r="I13" s="10">
        <v>0</v>
      </c>
      <c r="J13" s="10">
        <v>0</v>
      </c>
      <c r="K13" s="30">
        <v>3</v>
      </c>
      <c r="L13" s="31" t="s">
        <v>75</v>
      </c>
      <c r="M13" s="10" t="s">
        <v>76</v>
      </c>
      <c r="N13" s="12" t="s">
        <v>195</v>
      </c>
      <c r="O13" s="31" t="s">
        <v>75</v>
      </c>
      <c r="P13" s="32" t="s">
        <v>196</v>
      </c>
      <c r="Q13" s="30" t="s">
        <v>197</v>
      </c>
      <c r="R13" s="30" t="s">
        <v>198</v>
      </c>
      <c r="S13" s="30" t="s">
        <v>199</v>
      </c>
      <c r="T13" s="10">
        <v>2</v>
      </c>
      <c r="U13" s="10">
        <v>4</v>
      </c>
      <c r="V13" s="33">
        <f aca="true" t="shared" si="0" ref="V13:V23">+T13*U13</f>
        <v>8</v>
      </c>
      <c r="W13" s="30" t="str">
        <f>IF(AND(V13&gt;=0,V13&lt;=4),"BAJO",IF(AND(V13&gt;=6,V13&lt;=8),"MEDIO",IF(AND(V13&gt;=10,V13&lt;=20),"ALTO",IF(AND(V13&gt;=24,V13&lt;=40),"MUY ALTO"))))</f>
        <v>MEDIO</v>
      </c>
      <c r="X13" s="10">
        <v>25</v>
      </c>
      <c r="Y13" s="30">
        <f aca="true" t="shared" si="1" ref="Y13:Y42">+V13*X13</f>
        <v>200</v>
      </c>
      <c r="Z13" s="30" t="str">
        <f>IF(AND(Y13&gt;=1,Y13&lt;=30),"RIESGO ACEPTABLE",IF(AND(Y13&gt;=40,Y13&lt;=120),"RIESGO MEJORABLE",IF(AND(Y13&gt;=150,Y13&lt;=500),"RIESGO NO ACEPTABLE O ACEPTABLE CON CONTROL ESPECIFICO",IF(AND(Y13&gt;=600,Y13&lt;=4000),"RIESGO NO ACEPTABLE",IF(AND(Y13=0),"-")))))</f>
        <v>RIESGO NO ACEPTABLE O ACEPTABLE CON CONTROL ESPECIFICO</v>
      </c>
      <c r="AA13" s="30" t="str">
        <f aca="true" t="shared" si="2" ref="AA13:AA35">+IF(AND(Y13&gt;=0.1,Y13&lt;=31),"IV",IF(AND(Y13&gt;=40,Y13&lt;=120),"III",IF(AND(Y13&gt;=150,Y13&lt;=500),"II",IF(AND(Y13&gt;=600,Y13&lt;=4000),"I",IF(AND(Y13=0),"-")))))</f>
        <v>II</v>
      </c>
      <c r="AB13" s="30">
        <v>3</v>
      </c>
      <c r="AC13" s="30" t="s">
        <v>200</v>
      </c>
      <c r="AD13" s="30" t="s">
        <v>200</v>
      </c>
      <c r="AE13" s="30" t="s">
        <v>200</v>
      </c>
      <c r="AF13" s="30" t="s">
        <v>201</v>
      </c>
      <c r="AG13" s="30" t="s">
        <v>200</v>
      </c>
      <c r="AH13" s="10">
        <v>2</v>
      </c>
      <c r="AI13" s="10">
        <v>2</v>
      </c>
      <c r="AJ13" s="30">
        <f aca="true" t="shared" si="3" ref="AJ13:AJ42">+AH13*AI13</f>
        <v>4</v>
      </c>
      <c r="AK13" s="30" t="str">
        <f>IF(AND(AJ13&gt;=0,AJ13&lt;=4),"BAJO",IF(AND(AJ13&gt;=6,AJ13&lt;=8),"MEDIO",IF(AND(AJ13&gt;=10,AJ13&lt;=20),"ALTO",IF(AND(AJ13&gt;=24,AJ13&lt;=40),"MUY ALTO"))))</f>
        <v>BAJO</v>
      </c>
      <c r="AL13" s="10">
        <v>10</v>
      </c>
      <c r="AM13" s="33">
        <f aca="true" t="shared" si="4" ref="AM13:AM42">+AJ13*AL13</f>
        <v>40</v>
      </c>
      <c r="AN13" s="34" t="str">
        <f>IF(AND(AM13&gt;=1,AM13&lt;=30),"RIESGO ACEPTABLE",IF(AND(AM13&gt;=40,AM13&lt;=120),"RIESGO MEJORABLE",IF(AND(AM13&gt;=150,AM13&lt;=500),"RIESGO NO ACEPTABLE O ACEPTABLE CON CONTROL ESPECIFICO",IF(AND(AM13&gt;=600,AM13&lt;=4000),"RIESGO NO ACEPTABLE",IF(AND(AM13=0),"-")))))</f>
        <v>RIESGO MEJORABLE</v>
      </c>
      <c r="AO13" s="33" t="str">
        <f>+IF(AND(AM13&gt;=0.1,AM13&lt;=31),"IV",IF(AND(AM13&gt;=40,AM13&lt;=120),"III",IF(AND(AM13&gt;=150,AM13&lt;=500),"II",IF(AND(AM13&gt;=600,AM13&lt;=4000),"I",IF(AND(AM13=0),"-")))))</f>
        <v>III</v>
      </c>
      <c r="AP13" s="33">
        <v>3</v>
      </c>
      <c r="AQ13" s="30" t="s">
        <v>202</v>
      </c>
      <c r="AR13" s="33" t="s">
        <v>203</v>
      </c>
      <c r="AS13" s="30" t="s">
        <v>200</v>
      </c>
      <c r="AT13" s="30" t="s">
        <v>200</v>
      </c>
      <c r="AU13" s="30" t="s">
        <v>200</v>
      </c>
      <c r="AV13" s="35" t="s">
        <v>204</v>
      </c>
      <c r="AW13" s="30" t="s">
        <v>200</v>
      </c>
      <c r="AX13" s="36" t="s">
        <v>205</v>
      </c>
      <c r="AY13" s="37"/>
      <c r="AZ13" s="37"/>
      <c r="BA13" s="38"/>
      <c r="BB13" s="38" t="s">
        <v>163</v>
      </c>
      <c r="BN13" s="26" t="s">
        <v>75</v>
      </c>
      <c r="BO13" s="23" t="s">
        <v>43</v>
      </c>
    </row>
    <row r="14" spans="1:67" s="13" customFormat="1" ht="45.75" customHeight="1">
      <c r="A14" s="9"/>
      <c r="B14" s="171"/>
      <c r="C14" s="173"/>
      <c r="D14" s="176"/>
      <c r="E14" s="179"/>
      <c r="F14" s="10" t="s">
        <v>193</v>
      </c>
      <c r="G14" s="10" t="s">
        <v>206</v>
      </c>
      <c r="H14" s="10">
        <v>3</v>
      </c>
      <c r="I14" s="10">
        <v>0</v>
      </c>
      <c r="J14" s="10">
        <v>0</v>
      </c>
      <c r="K14" s="30">
        <v>3</v>
      </c>
      <c r="L14" s="39" t="s">
        <v>68</v>
      </c>
      <c r="M14" s="10" t="s">
        <v>70</v>
      </c>
      <c r="N14" s="14" t="s">
        <v>207</v>
      </c>
      <c r="O14" s="39" t="s">
        <v>68</v>
      </c>
      <c r="P14" s="32" t="s">
        <v>208</v>
      </c>
      <c r="Q14" s="30" t="s">
        <v>200</v>
      </c>
      <c r="R14" s="10" t="s">
        <v>209</v>
      </c>
      <c r="S14" s="30" t="s">
        <v>210</v>
      </c>
      <c r="T14" s="10">
        <v>2</v>
      </c>
      <c r="U14" s="10">
        <v>2</v>
      </c>
      <c r="V14" s="33">
        <f t="shared" si="0"/>
        <v>4</v>
      </c>
      <c r="W14" s="30" t="str">
        <f>IF(AND(V14&gt;=0,V14&lt;=4),"BAJO",IF(AND(V14&gt;=6,V14&lt;=8),"MEDIO",IF(AND(V14&gt;=10,V14&lt;=20),"ALTO",IF(AND(V14&gt;=24,V14&lt;=40),"MUY ALTO"))))</f>
        <v>BAJO</v>
      </c>
      <c r="X14" s="10">
        <v>25</v>
      </c>
      <c r="Y14" s="30">
        <f t="shared" si="1"/>
        <v>100</v>
      </c>
      <c r="Z14" s="34" t="str">
        <f>IF(AND(Y14&gt;=1,Y14&lt;=30),"RIESGO ACEPTABLE",IF(AND(Y14&gt;=40,Y14&lt;=120),"RIESGO MEJORABLE",IF(AND(Y14&gt;=150,Y14&lt;=500),"RIESGO NO ACEPTABLE O ACEPTABLE CON CONTROL ESPECIFICO",IF(AND(Y14&gt;=600,Y14&lt;=4000),"RIESGO NO ACEPTABLE",IF(AND(Y14=0),"-")))))</f>
        <v>RIESGO MEJORABLE</v>
      </c>
      <c r="AA14" s="30" t="str">
        <f t="shared" si="2"/>
        <v>III</v>
      </c>
      <c r="AB14" s="30">
        <v>3</v>
      </c>
      <c r="AC14" s="30" t="s">
        <v>200</v>
      </c>
      <c r="AD14" s="30" t="s">
        <v>200</v>
      </c>
      <c r="AE14" s="30" t="s">
        <v>211</v>
      </c>
      <c r="AF14" s="30" t="s">
        <v>212</v>
      </c>
      <c r="AG14" s="30" t="s">
        <v>200</v>
      </c>
      <c r="AH14" s="10">
        <v>2</v>
      </c>
      <c r="AI14" s="10">
        <v>1</v>
      </c>
      <c r="AJ14" s="30">
        <f t="shared" si="3"/>
        <v>2</v>
      </c>
      <c r="AK14" s="30" t="str">
        <f>IF(AND(AJ14&gt;=0,AJ14&lt;=4),"BAJO",IF(AND(AJ14&gt;=6,AJ14&lt;=8),"MEDIO",IF(AND(AJ14&gt;=10,AJ14&lt;=20),"ALTO",IF(AND(AJ14&gt;=24,AJ14&lt;=40),"MUY ALTO"))))</f>
        <v>BAJO</v>
      </c>
      <c r="AL14" s="10">
        <v>10</v>
      </c>
      <c r="AM14" s="33">
        <f t="shared" si="4"/>
        <v>20</v>
      </c>
      <c r="AN14" s="30" t="str">
        <f aca="true" t="shared" si="5" ref="AN14:AN23"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RIESGO ACEPTABLE</v>
      </c>
      <c r="AO14" s="33" t="str">
        <f>+IF(AND(AM14&gt;=0.1,AM14&lt;=31),"IV",IF(AND(AM14&gt;=40,AM14&lt;=120),"III",IF(AND(AM14&gt;=150,AM14&lt;=500),"II",IF(AND(AM14&gt;=600,AM14&lt;=4000),"I",IF(AND(AM14=0),"-")))))</f>
        <v>IV</v>
      </c>
      <c r="AP14" s="33">
        <v>3</v>
      </c>
      <c r="AQ14" s="10" t="s">
        <v>213</v>
      </c>
      <c r="AR14" s="33" t="s">
        <v>203</v>
      </c>
      <c r="AS14" s="30" t="s">
        <v>200</v>
      </c>
      <c r="AT14" s="30" t="s">
        <v>200</v>
      </c>
      <c r="AU14" s="30" t="s">
        <v>200</v>
      </c>
      <c r="AV14" s="40" t="s">
        <v>212</v>
      </c>
      <c r="AW14" s="30" t="s">
        <v>200</v>
      </c>
      <c r="AX14" s="36" t="s">
        <v>214</v>
      </c>
      <c r="AY14" s="37"/>
      <c r="AZ14" s="37"/>
      <c r="BA14" s="38"/>
      <c r="BB14" s="38" t="s">
        <v>163</v>
      </c>
      <c r="BN14" s="26" t="s">
        <v>73</v>
      </c>
      <c r="BO14" s="23" t="s">
        <v>44</v>
      </c>
    </row>
    <row r="15" spans="1:67" s="13" customFormat="1" ht="24.75" customHeight="1">
      <c r="A15" s="9"/>
      <c r="B15" s="171"/>
      <c r="C15" s="173"/>
      <c r="D15" s="176"/>
      <c r="E15" s="179"/>
      <c r="F15" s="178" t="s">
        <v>193</v>
      </c>
      <c r="G15" s="178" t="s">
        <v>206</v>
      </c>
      <c r="H15" s="178">
        <v>3</v>
      </c>
      <c r="I15" s="178">
        <v>0</v>
      </c>
      <c r="J15" s="178">
        <v>0</v>
      </c>
      <c r="K15" s="181">
        <v>3</v>
      </c>
      <c r="L15" s="183" t="s">
        <v>49</v>
      </c>
      <c r="M15" s="178" t="s">
        <v>124</v>
      </c>
      <c r="N15" s="185" t="s">
        <v>215</v>
      </c>
      <c r="O15" s="183" t="s">
        <v>49</v>
      </c>
      <c r="P15" s="185" t="s">
        <v>216</v>
      </c>
      <c r="Q15" s="178" t="s">
        <v>217</v>
      </c>
      <c r="R15" s="178" t="s">
        <v>218</v>
      </c>
      <c r="S15" s="178" t="s">
        <v>219</v>
      </c>
      <c r="T15" s="178">
        <v>2</v>
      </c>
      <c r="U15" s="178">
        <v>4</v>
      </c>
      <c r="V15" s="175">
        <f t="shared" si="0"/>
        <v>8</v>
      </c>
      <c r="W15" s="181" t="s">
        <v>220</v>
      </c>
      <c r="X15" s="178">
        <v>25</v>
      </c>
      <c r="Y15" s="181">
        <f t="shared" si="1"/>
        <v>200</v>
      </c>
      <c r="Z15" s="187" t="s">
        <v>221</v>
      </c>
      <c r="AA15" s="181" t="str">
        <f t="shared" si="2"/>
        <v>II</v>
      </c>
      <c r="AB15" s="181">
        <v>3</v>
      </c>
      <c r="AC15" s="181" t="s">
        <v>200</v>
      </c>
      <c r="AD15" s="181" t="s">
        <v>200</v>
      </c>
      <c r="AE15" s="189" t="s">
        <v>222</v>
      </c>
      <c r="AF15" s="189" t="s">
        <v>223</v>
      </c>
      <c r="AG15" s="178" t="s">
        <v>224</v>
      </c>
      <c r="AH15" s="178">
        <v>2</v>
      </c>
      <c r="AI15" s="178">
        <v>3</v>
      </c>
      <c r="AJ15" s="181">
        <f t="shared" si="3"/>
        <v>6</v>
      </c>
      <c r="AK15" s="181" t="s">
        <v>220</v>
      </c>
      <c r="AL15" s="178">
        <v>10</v>
      </c>
      <c r="AM15" s="175">
        <f t="shared" si="4"/>
        <v>60</v>
      </c>
      <c r="AN15" s="195" t="s">
        <v>225</v>
      </c>
      <c r="AO15" s="175" t="str">
        <f aca="true" t="shared" si="6" ref="AO15:AO23">+IF(AND(AM15&gt;=0.1,AM15&lt;=31),"IV",IF(AND(AM15&gt;=40,AM15&lt;=120),"III",IF(AND(AM15&gt;=150,AM15&lt;=500),"II",IF(AND(AM15&gt;=600,AM15&lt;=4000),"I",IF(AND(AM15=0),"-")))))</f>
        <v>III</v>
      </c>
      <c r="AP15" s="175">
        <v>3</v>
      </c>
      <c r="AQ15" s="175" t="s">
        <v>226</v>
      </c>
      <c r="AR15" s="175" t="s">
        <v>203</v>
      </c>
      <c r="AS15" s="191" t="s">
        <v>200</v>
      </c>
      <c r="AT15" s="191" t="s">
        <v>200</v>
      </c>
      <c r="AU15" s="181" t="s">
        <v>200</v>
      </c>
      <c r="AV15" s="193" t="s">
        <v>223</v>
      </c>
      <c r="AW15" s="178" t="s">
        <v>227</v>
      </c>
      <c r="AX15" s="189" t="s">
        <v>228</v>
      </c>
      <c r="AY15" s="197"/>
      <c r="AZ15" s="197"/>
      <c r="BA15" s="189"/>
      <c r="BB15" s="189" t="s">
        <v>163</v>
      </c>
      <c r="BO15" s="23" t="s">
        <v>45</v>
      </c>
    </row>
    <row r="16" spans="1:67" s="13" customFormat="1" ht="27.75" customHeight="1">
      <c r="A16" s="9"/>
      <c r="B16" s="171"/>
      <c r="C16" s="173"/>
      <c r="D16" s="176"/>
      <c r="E16" s="179"/>
      <c r="F16" s="180"/>
      <c r="G16" s="180"/>
      <c r="H16" s="180"/>
      <c r="I16" s="180"/>
      <c r="J16" s="180"/>
      <c r="K16" s="182"/>
      <c r="L16" s="184"/>
      <c r="M16" s="180"/>
      <c r="N16" s="186"/>
      <c r="O16" s="184"/>
      <c r="P16" s="186"/>
      <c r="Q16" s="180"/>
      <c r="R16" s="180"/>
      <c r="S16" s="180"/>
      <c r="T16" s="180"/>
      <c r="U16" s="180"/>
      <c r="V16" s="177"/>
      <c r="W16" s="182"/>
      <c r="X16" s="180"/>
      <c r="Y16" s="182"/>
      <c r="Z16" s="188"/>
      <c r="AA16" s="182"/>
      <c r="AB16" s="182"/>
      <c r="AC16" s="182"/>
      <c r="AD16" s="182"/>
      <c r="AE16" s="190"/>
      <c r="AF16" s="190"/>
      <c r="AG16" s="180"/>
      <c r="AH16" s="180"/>
      <c r="AI16" s="180"/>
      <c r="AJ16" s="182"/>
      <c r="AK16" s="182"/>
      <c r="AL16" s="180"/>
      <c r="AM16" s="177"/>
      <c r="AN16" s="196"/>
      <c r="AO16" s="177"/>
      <c r="AP16" s="177"/>
      <c r="AQ16" s="177"/>
      <c r="AR16" s="177"/>
      <c r="AS16" s="192"/>
      <c r="AT16" s="192"/>
      <c r="AU16" s="182"/>
      <c r="AV16" s="194"/>
      <c r="AW16" s="180"/>
      <c r="AX16" s="190"/>
      <c r="AY16" s="198"/>
      <c r="AZ16" s="198"/>
      <c r="BA16" s="190"/>
      <c r="BB16" s="190"/>
      <c r="BO16" s="23" t="s">
        <v>112</v>
      </c>
    </row>
    <row r="17" spans="1:67" s="13" customFormat="1" ht="45.75" customHeight="1">
      <c r="A17" s="9"/>
      <c r="B17" s="171"/>
      <c r="C17" s="174"/>
      <c r="D17" s="177"/>
      <c r="E17" s="180"/>
      <c r="F17" s="10" t="s">
        <v>229</v>
      </c>
      <c r="G17" s="10" t="s">
        <v>230</v>
      </c>
      <c r="H17" s="10">
        <v>2</v>
      </c>
      <c r="I17" s="10">
        <v>0</v>
      </c>
      <c r="J17" s="10">
        <v>0</v>
      </c>
      <c r="K17" s="30">
        <v>2</v>
      </c>
      <c r="L17" s="31" t="s">
        <v>148</v>
      </c>
      <c r="M17" s="10" t="s">
        <v>55</v>
      </c>
      <c r="N17" s="32" t="s">
        <v>231</v>
      </c>
      <c r="O17" s="31" t="s">
        <v>148</v>
      </c>
      <c r="P17" s="32" t="s">
        <v>232</v>
      </c>
      <c r="Q17" s="30" t="s">
        <v>200</v>
      </c>
      <c r="R17" s="30" t="s">
        <v>233</v>
      </c>
      <c r="S17" s="30" t="s">
        <v>234</v>
      </c>
      <c r="T17" s="10">
        <v>2</v>
      </c>
      <c r="U17" s="10">
        <v>4</v>
      </c>
      <c r="V17" s="30">
        <v>8</v>
      </c>
      <c r="W17" s="30" t="str">
        <f>IF(AND(V17&gt;=0,V17&lt;=4),"BAJO",IF(AND(V17&gt;=6,V17&lt;=8),"MEDIO",IF(AND(V17&gt;=10,V17&lt;=20),"ALTO",IF(AND(V17&gt;=24,V17&lt;=40),"MUY ALTO"))))</f>
        <v>MEDIO</v>
      </c>
      <c r="X17" s="10">
        <v>25</v>
      </c>
      <c r="Y17" s="30">
        <f t="shared" si="1"/>
        <v>200</v>
      </c>
      <c r="Z17" s="30" t="str">
        <f aca="true" t="shared" si="7" ref="Z17:Z28">IF(AND(Y17&gt;=1,Y17&lt;=30),"RIESGO ACEPTABLE",IF(AND(Y17&gt;=40,Y17&lt;=120),"RIESGO MEJORABLE",IF(AND(Y17&gt;=150,Y17&lt;=500),"RIESGO NO ACEPTABLE O ACEPTABLE CON CONTROL ESPECIFICO",IF(AND(Y17&gt;=600,Y17&lt;=4000),"RIESGO NO ACEPTABLE",IF(AND(Y17=0),"-")))))</f>
        <v>RIESGO NO ACEPTABLE O ACEPTABLE CON CONTROL ESPECIFICO</v>
      </c>
      <c r="AA17" s="41" t="str">
        <f t="shared" si="2"/>
        <v>II</v>
      </c>
      <c r="AB17" s="30">
        <v>3</v>
      </c>
      <c r="AC17" s="41" t="s">
        <v>200</v>
      </c>
      <c r="AD17" s="42" t="s">
        <v>200</v>
      </c>
      <c r="AE17" s="30" t="s">
        <v>235</v>
      </c>
      <c r="AF17" s="30" t="s">
        <v>236</v>
      </c>
      <c r="AG17" s="30" t="s">
        <v>200</v>
      </c>
      <c r="AH17" s="10">
        <v>2</v>
      </c>
      <c r="AI17" s="10">
        <v>3</v>
      </c>
      <c r="AJ17" s="41">
        <f t="shared" si="3"/>
        <v>6</v>
      </c>
      <c r="AK17" s="30" t="str">
        <f aca="true" t="shared" si="8" ref="AK17:AK42">IF(AND(AJ17&gt;=0,AJ17&lt;=4),"BAJO",IF(AND(AJ17&gt;=6,AJ17&lt;=8),"MEDIO",IF(AND(AJ17&gt;=10,AJ17&lt;=20),"ALTO",IF(AND(AJ17&gt;=24,AJ17&lt;=40),"MUY ALTO"))))</f>
        <v>MEDIO</v>
      </c>
      <c r="AL17" s="10">
        <v>10</v>
      </c>
      <c r="AM17" s="43">
        <f t="shared" si="4"/>
        <v>60</v>
      </c>
      <c r="AN17" s="34" t="str">
        <f>IF(AND(AM17&gt;=1,AM17&lt;=30),"RIESGO ACEPTABLE",IF(AND(AM17&gt;=40,AM17&lt;=120),"RIESGO MEJORABLE",IF(AND(AM17&gt;=150,AM17&lt;=500),"RIESGO NO ACEPTABLE O ACEPTABLE CON CONTROL ESPECIFICO",IF(AND(AM17&gt;=600,AM17&lt;=4000),"RIESGO NO ACEPTABLE",IF(AND(AM17=0),"-")))))</f>
        <v>RIESGO MEJORABLE</v>
      </c>
      <c r="AO17" s="43" t="str">
        <f t="shared" si="6"/>
        <v>III</v>
      </c>
      <c r="AP17" s="33">
        <v>3</v>
      </c>
      <c r="AQ17" s="33" t="s">
        <v>237</v>
      </c>
      <c r="AR17" s="33" t="s">
        <v>203</v>
      </c>
      <c r="AS17" s="38" t="s">
        <v>200</v>
      </c>
      <c r="AT17" s="38" t="s">
        <v>200</v>
      </c>
      <c r="AU17" s="30" t="s">
        <v>238</v>
      </c>
      <c r="AV17" s="44" t="s">
        <v>239</v>
      </c>
      <c r="AW17" s="30" t="s">
        <v>200</v>
      </c>
      <c r="AX17" s="38" t="s">
        <v>228</v>
      </c>
      <c r="AY17" s="37"/>
      <c r="AZ17" s="37"/>
      <c r="BA17" s="38"/>
      <c r="BB17" s="38" t="s">
        <v>163</v>
      </c>
      <c r="BO17" s="23"/>
    </row>
    <row r="18" spans="1:67" s="13" customFormat="1" ht="45.75" customHeight="1">
      <c r="A18" s="9"/>
      <c r="B18" s="171"/>
      <c r="C18" s="189" t="s">
        <v>240</v>
      </c>
      <c r="D18" s="175" t="s">
        <v>241</v>
      </c>
      <c r="E18" s="175" t="s">
        <v>242</v>
      </c>
      <c r="F18" s="10" t="s">
        <v>193</v>
      </c>
      <c r="G18" s="10" t="s">
        <v>230</v>
      </c>
      <c r="H18" s="10">
        <v>3</v>
      </c>
      <c r="I18" s="10">
        <v>0</v>
      </c>
      <c r="J18" s="10">
        <v>0</v>
      </c>
      <c r="K18" s="30">
        <v>3</v>
      </c>
      <c r="L18" s="39" t="s">
        <v>62</v>
      </c>
      <c r="M18" s="10" t="s">
        <v>64</v>
      </c>
      <c r="N18" s="12" t="s">
        <v>243</v>
      </c>
      <c r="O18" s="39" t="s">
        <v>62</v>
      </c>
      <c r="P18" s="32" t="s">
        <v>244</v>
      </c>
      <c r="Q18" s="30" t="s">
        <v>245</v>
      </c>
      <c r="R18" s="30" t="s">
        <v>246</v>
      </c>
      <c r="S18" s="30" t="s">
        <v>247</v>
      </c>
      <c r="T18" s="10">
        <v>2</v>
      </c>
      <c r="U18" s="10">
        <v>4</v>
      </c>
      <c r="V18" s="30">
        <v>8</v>
      </c>
      <c r="W18" s="30" t="str">
        <f aca="true" t="shared" si="9" ref="W18:W42">IF(AND(V18&gt;=0,V18&lt;=4),"BAJO",IF(AND(V18&gt;=6,V18&lt;=8),"MEDIO",IF(AND(V18&gt;=10,V18&lt;=20),"ALTO",IF(AND(V18&gt;=24,V18&lt;=40),"MUY ALTO"))))</f>
        <v>MEDIO</v>
      </c>
      <c r="X18" s="10">
        <v>10</v>
      </c>
      <c r="Y18" s="30">
        <f t="shared" si="1"/>
        <v>80</v>
      </c>
      <c r="Z18" s="34" t="str">
        <f t="shared" si="7"/>
        <v>RIESGO MEJORABLE</v>
      </c>
      <c r="AA18" s="30" t="str">
        <f t="shared" si="2"/>
        <v>III</v>
      </c>
      <c r="AB18" s="30">
        <v>3</v>
      </c>
      <c r="AC18" s="41" t="s">
        <v>200</v>
      </c>
      <c r="AD18" s="42" t="s">
        <v>200</v>
      </c>
      <c r="AE18" s="30" t="s">
        <v>248</v>
      </c>
      <c r="AF18" s="30" t="s">
        <v>249</v>
      </c>
      <c r="AG18" s="30" t="s">
        <v>200</v>
      </c>
      <c r="AH18" s="10">
        <v>2</v>
      </c>
      <c r="AI18" s="10">
        <v>3</v>
      </c>
      <c r="AJ18" s="41">
        <f t="shared" si="3"/>
        <v>6</v>
      </c>
      <c r="AK18" s="30" t="str">
        <f t="shared" si="8"/>
        <v>MEDIO</v>
      </c>
      <c r="AL18" s="10">
        <v>10</v>
      </c>
      <c r="AM18" s="43">
        <f t="shared" si="4"/>
        <v>60</v>
      </c>
      <c r="AN18" s="45" t="str">
        <f t="shared" si="5"/>
        <v>RIESGO MEJORABLE</v>
      </c>
      <c r="AO18" s="43" t="str">
        <f t="shared" si="6"/>
        <v>III</v>
      </c>
      <c r="AP18" s="33">
        <v>3</v>
      </c>
      <c r="AQ18" s="30" t="s">
        <v>250</v>
      </c>
      <c r="AR18" s="33" t="s">
        <v>203</v>
      </c>
      <c r="AS18" s="38" t="s">
        <v>200</v>
      </c>
      <c r="AT18" s="38" t="s">
        <v>200</v>
      </c>
      <c r="AU18" s="30" t="s">
        <v>248</v>
      </c>
      <c r="AV18" s="40" t="s">
        <v>249</v>
      </c>
      <c r="AW18" s="30" t="s">
        <v>200</v>
      </c>
      <c r="AX18" s="38" t="s">
        <v>214</v>
      </c>
      <c r="AY18" s="37"/>
      <c r="AZ18" s="37"/>
      <c r="BA18" s="38"/>
      <c r="BB18" s="38" t="s">
        <v>163</v>
      </c>
      <c r="BO18" s="23" t="s">
        <v>126</v>
      </c>
    </row>
    <row r="19" spans="1:67" s="13" customFormat="1" ht="45.75" customHeight="1">
      <c r="A19" s="9"/>
      <c r="B19" s="171"/>
      <c r="C19" s="199"/>
      <c r="D19" s="176"/>
      <c r="E19" s="176"/>
      <c r="F19" s="10" t="s">
        <v>193</v>
      </c>
      <c r="G19" s="10" t="s">
        <v>230</v>
      </c>
      <c r="H19" s="10">
        <v>3</v>
      </c>
      <c r="I19" s="10">
        <v>0</v>
      </c>
      <c r="J19" s="10">
        <v>0</v>
      </c>
      <c r="K19" s="30">
        <v>3</v>
      </c>
      <c r="L19" s="39" t="s">
        <v>41</v>
      </c>
      <c r="M19" s="10" t="s">
        <v>131</v>
      </c>
      <c r="N19" s="12" t="s">
        <v>251</v>
      </c>
      <c r="O19" s="39" t="s">
        <v>41</v>
      </c>
      <c r="P19" s="32" t="s">
        <v>252</v>
      </c>
      <c r="Q19" s="30" t="s">
        <v>200</v>
      </c>
      <c r="R19" s="30" t="s">
        <v>200</v>
      </c>
      <c r="S19" s="30" t="s">
        <v>253</v>
      </c>
      <c r="T19" s="10">
        <v>2</v>
      </c>
      <c r="U19" s="10">
        <v>3</v>
      </c>
      <c r="V19" s="33">
        <f t="shared" si="0"/>
        <v>6</v>
      </c>
      <c r="W19" s="30" t="str">
        <f t="shared" si="9"/>
        <v>MEDIO</v>
      </c>
      <c r="X19" s="10">
        <v>10</v>
      </c>
      <c r="Y19" s="30">
        <f t="shared" si="1"/>
        <v>60</v>
      </c>
      <c r="Z19" s="34" t="str">
        <f t="shared" si="7"/>
        <v>RIESGO MEJORABLE</v>
      </c>
      <c r="AA19" s="30" t="str">
        <f t="shared" si="2"/>
        <v>III</v>
      </c>
      <c r="AB19" s="30">
        <v>3</v>
      </c>
      <c r="AC19" s="41" t="s">
        <v>200</v>
      </c>
      <c r="AD19" s="42" t="s">
        <v>200</v>
      </c>
      <c r="AE19" s="42" t="s">
        <v>200</v>
      </c>
      <c r="AF19" s="30" t="s">
        <v>254</v>
      </c>
      <c r="AG19" s="30" t="s">
        <v>255</v>
      </c>
      <c r="AH19" s="10">
        <v>2</v>
      </c>
      <c r="AI19" s="10">
        <v>2</v>
      </c>
      <c r="AJ19" s="30">
        <f t="shared" si="3"/>
        <v>4</v>
      </c>
      <c r="AK19" s="30" t="str">
        <f t="shared" si="8"/>
        <v>BAJO</v>
      </c>
      <c r="AL19" s="10">
        <v>10</v>
      </c>
      <c r="AM19" s="33">
        <f t="shared" si="4"/>
        <v>40</v>
      </c>
      <c r="AN19" s="45" t="str">
        <f t="shared" si="5"/>
        <v>RIESGO MEJORABLE</v>
      </c>
      <c r="AO19" s="33" t="str">
        <f t="shared" si="6"/>
        <v>III</v>
      </c>
      <c r="AP19" s="33">
        <v>3</v>
      </c>
      <c r="AQ19" s="30" t="s">
        <v>256</v>
      </c>
      <c r="AR19" s="33" t="s">
        <v>203</v>
      </c>
      <c r="AS19" s="38" t="s">
        <v>200</v>
      </c>
      <c r="AT19" s="38" t="s">
        <v>200</v>
      </c>
      <c r="AU19" s="38" t="s">
        <v>200</v>
      </c>
      <c r="AV19" s="40" t="s">
        <v>254</v>
      </c>
      <c r="AW19" s="30" t="s">
        <v>255</v>
      </c>
      <c r="AX19" s="38" t="s">
        <v>228</v>
      </c>
      <c r="AY19" s="37"/>
      <c r="AZ19" s="37"/>
      <c r="BA19" s="38"/>
      <c r="BB19" s="38" t="s">
        <v>163</v>
      </c>
      <c r="BO19" s="23" t="s">
        <v>127</v>
      </c>
    </row>
    <row r="20" spans="1:67" s="13" customFormat="1" ht="45.75" customHeight="1">
      <c r="A20" s="9"/>
      <c r="B20" s="171"/>
      <c r="C20" s="199"/>
      <c r="D20" s="176"/>
      <c r="E20" s="176"/>
      <c r="F20" s="10" t="s">
        <v>229</v>
      </c>
      <c r="G20" s="10" t="s">
        <v>230</v>
      </c>
      <c r="H20" s="10">
        <v>3</v>
      </c>
      <c r="I20" s="10">
        <v>0</v>
      </c>
      <c r="J20" s="10">
        <v>0</v>
      </c>
      <c r="K20" s="30">
        <v>3</v>
      </c>
      <c r="L20" s="39" t="s">
        <v>73</v>
      </c>
      <c r="M20" s="10" t="s">
        <v>92</v>
      </c>
      <c r="N20" s="32" t="s">
        <v>92</v>
      </c>
      <c r="O20" s="39" t="s">
        <v>73</v>
      </c>
      <c r="P20" s="32" t="s">
        <v>257</v>
      </c>
      <c r="Q20" s="30" t="s">
        <v>258</v>
      </c>
      <c r="R20" s="30" t="s">
        <v>259</v>
      </c>
      <c r="S20" s="30" t="s">
        <v>260</v>
      </c>
      <c r="T20" s="10">
        <v>2</v>
      </c>
      <c r="U20" s="10">
        <v>1</v>
      </c>
      <c r="V20" s="33">
        <f t="shared" si="0"/>
        <v>2</v>
      </c>
      <c r="W20" s="30" t="str">
        <f t="shared" si="9"/>
        <v>BAJO</v>
      </c>
      <c r="X20" s="10">
        <v>10</v>
      </c>
      <c r="Y20" s="30">
        <f t="shared" si="1"/>
        <v>20</v>
      </c>
      <c r="Z20" s="46" t="str">
        <f t="shared" si="7"/>
        <v>RIESGO ACEPTABLE</v>
      </c>
      <c r="AA20" s="30" t="str">
        <f t="shared" si="2"/>
        <v>IV</v>
      </c>
      <c r="AB20" s="30">
        <v>3</v>
      </c>
      <c r="AC20" s="30" t="s">
        <v>200</v>
      </c>
      <c r="AD20" s="30" t="s">
        <v>200</v>
      </c>
      <c r="AE20" s="30" t="s">
        <v>261</v>
      </c>
      <c r="AF20" s="30" t="s">
        <v>262</v>
      </c>
      <c r="AG20" s="30" t="s">
        <v>200</v>
      </c>
      <c r="AH20" s="10">
        <v>2</v>
      </c>
      <c r="AI20" s="10">
        <v>1</v>
      </c>
      <c r="AJ20" s="30">
        <f t="shared" si="3"/>
        <v>2</v>
      </c>
      <c r="AK20" s="30" t="str">
        <f t="shared" si="8"/>
        <v>BAJO</v>
      </c>
      <c r="AL20" s="10">
        <v>10</v>
      </c>
      <c r="AM20" s="33">
        <f t="shared" si="4"/>
        <v>20</v>
      </c>
      <c r="AN20" s="30" t="str">
        <f t="shared" si="5"/>
        <v>RIESGO ACEPTABLE</v>
      </c>
      <c r="AO20" s="33" t="str">
        <f t="shared" si="6"/>
        <v>IV</v>
      </c>
      <c r="AP20" s="33">
        <v>3</v>
      </c>
      <c r="AQ20" s="33" t="s">
        <v>263</v>
      </c>
      <c r="AR20" s="33" t="s">
        <v>203</v>
      </c>
      <c r="AS20" s="38" t="s">
        <v>200</v>
      </c>
      <c r="AT20" s="38" t="s">
        <v>200</v>
      </c>
      <c r="AU20" s="30" t="s">
        <v>261</v>
      </c>
      <c r="AV20" s="40" t="s">
        <v>262</v>
      </c>
      <c r="AW20" s="30" t="s">
        <v>200</v>
      </c>
      <c r="AX20" s="38" t="s">
        <v>228</v>
      </c>
      <c r="AY20" s="37"/>
      <c r="AZ20" s="37"/>
      <c r="BA20" s="38"/>
      <c r="BB20" s="38" t="s">
        <v>163</v>
      </c>
      <c r="BO20" s="23" t="s">
        <v>128</v>
      </c>
    </row>
    <row r="21" spans="1:67" s="13" customFormat="1" ht="45.75" customHeight="1">
      <c r="A21" s="9"/>
      <c r="B21" s="170" t="s">
        <v>264</v>
      </c>
      <c r="C21" s="189" t="s">
        <v>328</v>
      </c>
      <c r="D21" s="178" t="s">
        <v>265</v>
      </c>
      <c r="E21" s="178" t="s">
        <v>266</v>
      </c>
      <c r="F21" s="10" t="s">
        <v>193</v>
      </c>
      <c r="G21" s="10" t="s">
        <v>267</v>
      </c>
      <c r="H21" s="10">
        <v>0</v>
      </c>
      <c r="I21" s="10">
        <v>4</v>
      </c>
      <c r="J21" s="10">
        <v>0</v>
      </c>
      <c r="K21" s="30">
        <v>4</v>
      </c>
      <c r="L21" s="39" t="s">
        <v>49</v>
      </c>
      <c r="M21" s="10" t="s">
        <v>124</v>
      </c>
      <c r="N21" s="47" t="s">
        <v>215</v>
      </c>
      <c r="O21" s="39" t="s">
        <v>49</v>
      </c>
      <c r="P21" s="32" t="s">
        <v>268</v>
      </c>
      <c r="Q21" s="41" t="s">
        <v>200</v>
      </c>
      <c r="R21" s="30" t="s">
        <v>269</v>
      </c>
      <c r="S21" s="41" t="s">
        <v>200</v>
      </c>
      <c r="T21" s="10">
        <v>2</v>
      </c>
      <c r="U21" s="10">
        <v>4</v>
      </c>
      <c r="V21" s="33">
        <f t="shared" si="0"/>
        <v>8</v>
      </c>
      <c r="W21" s="30" t="str">
        <f t="shared" si="9"/>
        <v>MEDIO</v>
      </c>
      <c r="X21" s="10">
        <v>25</v>
      </c>
      <c r="Y21" s="30">
        <f t="shared" si="1"/>
        <v>200</v>
      </c>
      <c r="Z21" s="30" t="str">
        <f t="shared" si="7"/>
        <v>RIESGO NO ACEPTABLE O ACEPTABLE CON CONTROL ESPECIFICO</v>
      </c>
      <c r="AA21" s="30" t="str">
        <f t="shared" si="2"/>
        <v>II</v>
      </c>
      <c r="AB21" s="30">
        <v>4</v>
      </c>
      <c r="AC21" s="41" t="s">
        <v>200</v>
      </c>
      <c r="AD21" s="41" t="s">
        <v>200</v>
      </c>
      <c r="AE21" s="41" t="s">
        <v>200</v>
      </c>
      <c r="AF21" s="30" t="s">
        <v>270</v>
      </c>
      <c r="AG21" s="30" t="s">
        <v>271</v>
      </c>
      <c r="AH21" s="10">
        <v>2</v>
      </c>
      <c r="AI21" s="10">
        <v>3</v>
      </c>
      <c r="AJ21" s="30">
        <f t="shared" si="3"/>
        <v>6</v>
      </c>
      <c r="AK21" s="30" t="str">
        <f t="shared" si="8"/>
        <v>MEDIO</v>
      </c>
      <c r="AL21" s="10">
        <v>10</v>
      </c>
      <c r="AM21" s="33">
        <f t="shared" si="4"/>
        <v>60</v>
      </c>
      <c r="AN21" s="34" t="str">
        <f t="shared" si="5"/>
        <v>RIESGO MEJORABLE</v>
      </c>
      <c r="AO21" s="33" t="str">
        <f t="shared" si="6"/>
        <v>III</v>
      </c>
      <c r="AP21" s="33">
        <v>4</v>
      </c>
      <c r="AQ21" s="30" t="s">
        <v>272</v>
      </c>
      <c r="AR21" s="33" t="s">
        <v>203</v>
      </c>
      <c r="AS21" s="41" t="s">
        <v>200</v>
      </c>
      <c r="AT21" s="41" t="s">
        <v>200</v>
      </c>
      <c r="AU21" s="41" t="s">
        <v>200</v>
      </c>
      <c r="AV21" s="40" t="s">
        <v>270</v>
      </c>
      <c r="AW21" s="30" t="s">
        <v>271</v>
      </c>
      <c r="AX21" s="38" t="s">
        <v>228</v>
      </c>
      <c r="AY21" s="37"/>
      <c r="AZ21" s="37"/>
      <c r="BA21" s="38"/>
      <c r="BB21" s="38" t="s">
        <v>163</v>
      </c>
      <c r="BO21" s="23" t="s">
        <v>129</v>
      </c>
    </row>
    <row r="22" spans="1:67" s="13" customFormat="1" ht="45.75" customHeight="1">
      <c r="A22" s="9"/>
      <c r="B22" s="171"/>
      <c r="C22" s="199"/>
      <c r="D22" s="179"/>
      <c r="E22" s="179"/>
      <c r="F22" s="10" t="s">
        <v>193</v>
      </c>
      <c r="G22" s="10" t="s">
        <v>267</v>
      </c>
      <c r="H22" s="10">
        <v>0</v>
      </c>
      <c r="I22" s="10">
        <v>4</v>
      </c>
      <c r="J22" s="10">
        <v>0</v>
      </c>
      <c r="K22" s="30">
        <v>4</v>
      </c>
      <c r="L22" s="39" t="s">
        <v>30</v>
      </c>
      <c r="M22" s="10" t="s">
        <v>134</v>
      </c>
      <c r="N22" s="48" t="s">
        <v>273</v>
      </c>
      <c r="O22" s="39" t="s">
        <v>30</v>
      </c>
      <c r="P22" s="49" t="s">
        <v>274</v>
      </c>
      <c r="Q22" s="30" t="s">
        <v>200</v>
      </c>
      <c r="R22" s="30" t="s">
        <v>275</v>
      </c>
      <c r="S22" s="30" t="s">
        <v>276</v>
      </c>
      <c r="T22" s="10">
        <v>2</v>
      </c>
      <c r="U22" s="10">
        <v>3</v>
      </c>
      <c r="V22" s="33">
        <f t="shared" si="0"/>
        <v>6</v>
      </c>
      <c r="W22" s="30" t="str">
        <f t="shared" si="9"/>
        <v>MEDIO</v>
      </c>
      <c r="X22" s="10">
        <v>25</v>
      </c>
      <c r="Y22" s="30">
        <f t="shared" si="1"/>
        <v>150</v>
      </c>
      <c r="Z22" s="30" t="str">
        <f t="shared" si="7"/>
        <v>RIESGO NO ACEPTABLE O ACEPTABLE CON CONTROL ESPECIFICO</v>
      </c>
      <c r="AA22" s="30" t="str">
        <f t="shared" si="2"/>
        <v>II</v>
      </c>
      <c r="AB22" s="30">
        <v>4</v>
      </c>
      <c r="AC22" s="41" t="s">
        <v>200</v>
      </c>
      <c r="AD22" s="41" t="s">
        <v>200</v>
      </c>
      <c r="AE22" s="41" t="s">
        <v>200</v>
      </c>
      <c r="AF22" s="30" t="s">
        <v>277</v>
      </c>
      <c r="AG22" s="30" t="s">
        <v>278</v>
      </c>
      <c r="AH22" s="10">
        <v>2</v>
      </c>
      <c r="AI22" s="10">
        <v>2</v>
      </c>
      <c r="AJ22" s="30">
        <f t="shared" si="3"/>
        <v>4</v>
      </c>
      <c r="AK22" s="30" t="str">
        <f t="shared" si="8"/>
        <v>BAJO</v>
      </c>
      <c r="AL22" s="10">
        <v>10</v>
      </c>
      <c r="AM22" s="33">
        <f t="shared" si="4"/>
        <v>40</v>
      </c>
      <c r="AN22" s="34" t="str">
        <f t="shared" si="5"/>
        <v>RIESGO MEJORABLE</v>
      </c>
      <c r="AO22" s="33" t="str">
        <f t="shared" si="6"/>
        <v>III</v>
      </c>
      <c r="AP22" s="33">
        <v>4</v>
      </c>
      <c r="AQ22" s="30" t="s">
        <v>279</v>
      </c>
      <c r="AR22" s="33" t="s">
        <v>203</v>
      </c>
      <c r="AS22" s="41" t="s">
        <v>200</v>
      </c>
      <c r="AT22" s="41" t="s">
        <v>200</v>
      </c>
      <c r="AU22" s="41" t="s">
        <v>200</v>
      </c>
      <c r="AV22" s="30" t="s">
        <v>277</v>
      </c>
      <c r="AW22" s="30" t="s">
        <v>278</v>
      </c>
      <c r="AX22" s="38" t="s">
        <v>228</v>
      </c>
      <c r="AY22" s="37"/>
      <c r="AZ22" s="37"/>
      <c r="BA22" s="38"/>
      <c r="BB22" s="38" t="s">
        <v>163</v>
      </c>
      <c r="BO22" s="23" t="s">
        <v>130</v>
      </c>
    </row>
    <row r="23" spans="1:67" s="13" customFormat="1" ht="45.75" customHeight="1">
      <c r="A23" s="9"/>
      <c r="B23" s="171"/>
      <c r="C23" s="199"/>
      <c r="D23" s="179"/>
      <c r="E23" s="179"/>
      <c r="F23" s="10" t="s">
        <v>193</v>
      </c>
      <c r="G23" s="10" t="s">
        <v>267</v>
      </c>
      <c r="H23" s="10">
        <v>0</v>
      </c>
      <c r="I23" s="10">
        <v>4</v>
      </c>
      <c r="J23" s="10">
        <v>0</v>
      </c>
      <c r="K23" s="30">
        <v>4</v>
      </c>
      <c r="L23" s="39" t="s">
        <v>46</v>
      </c>
      <c r="M23" s="10" t="s">
        <v>120</v>
      </c>
      <c r="N23" s="50" t="s">
        <v>280</v>
      </c>
      <c r="O23" s="39" t="s">
        <v>46</v>
      </c>
      <c r="P23" s="32" t="s">
        <v>281</v>
      </c>
      <c r="Q23" s="30" t="s">
        <v>200</v>
      </c>
      <c r="R23" s="30" t="s">
        <v>282</v>
      </c>
      <c r="S23" s="33" t="s">
        <v>283</v>
      </c>
      <c r="T23" s="10">
        <v>2</v>
      </c>
      <c r="U23" s="10">
        <v>4</v>
      </c>
      <c r="V23" s="33">
        <f t="shared" si="0"/>
        <v>8</v>
      </c>
      <c r="W23" s="30" t="str">
        <f t="shared" si="9"/>
        <v>MEDIO</v>
      </c>
      <c r="X23" s="10">
        <v>60</v>
      </c>
      <c r="Y23" s="30">
        <f t="shared" si="1"/>
        <v>480</v>
      </c>
      <c r="Z23" s="30" t="str">
        <f t="shared" si="7"/>
        <v>RIESGO NO ACEPTABLE O ACEPTABLE CON CONTROL ESPECIFICO</v>
      </c>
      <c r="AA23" s="30" t="str">
        <f t="shared" si="2"/>
        <v>II</v>
      </c>
      <c r="AB23" s="30">
        <v>4</v>
      </c>
      <c r="AC23" s="41" t="s">
        <v>200</v>
      </c>
      <c r="AD23" s="41" t="s">
        <v>200</v>
      </c>
      <c r="AE23" s="41" t="s">
        <v>200</v>
      </c>
      <c r="AF23" s="30" t="s">
        <v>277</v>
      </c>
      <c r="AG23" s="33" t="s">
        <v>284</v>
      </c>
      <c r="AH23" s="10">
        <v>2</v>
      </c>
      <c r="AI23" s="10">
        <v>3</v>
      </c>
      <c r="AJ23" s="30">
        <f t="shared" si="3"/>
        <v>6</v>
      </c>
      <c r="AK23" s="30" t="str">
        <f t="shared" si="8"/>
        <v>MEDIO</v>
      </c>
      <c r="AL23" s="10">
        <v>10</v>
      </c>
      <c r="AM23" s="33">
        <f t="shared" si="4"/>
        <v>60</v>
      </c>
      <c r="AN23" s="34" t="str">
        <f t="shared" si="5"/>
        <v>RIESGO MEJORABLE</v>
      </c>
      <c r="AO23" s="33" t="str">
        <f t="shared" si="6"/>
        <v>III</v>
      </c>
      <c r="AP23" s="33">
        <v>4</v>
      </c>
      <c r="AQ23" s="30" t="s">
        <v>285</v>
      </c>
      <c r="AR23" s="33" t="s">
        <v>203</v>
      </c>
      <c r="AS23" s="41" t="s">
        <v>200</v>
      </c>
      <c r="AT23" s="41" t="s">
        <v>200</v>
      </c>
      <c r="AU23" s="41" t="s">
        <v>200</v>
      </c>
      <c r="AV23" s="30" t="s">
        <v>286</v>
      </c>
      <c r="AW23" s="33" t="s">
        <v>284</v>
      </c>
      <c r="AX23" s="38" t="s">
        <v>228</v>
      </c>
      <c r="AY23" s="37"/>
      <c r="AZ23" s="37"/>
      <c r="BA23" s="38"/>
      <c r="BB23" s="38" t="s">
        <v>163</v>
      </c>
      <c r="BO23" s="23" t="s">
        <v>131</v>
      </c>
    </row>
    <row r="24" spans="1:67" ht="45.75" customHeight="1">
      <c r="A24" s="9"/>
      <c r="B24" s="171"/>
      <c r="C24" s="199"/>
      <c r="D24" s="179"/>
      <c r="E24" s="179"/>
      <c r="F24" s="10" t="s">
        <v>193</v>
      </c>
      <c r="G24" s="10" t="s">
        <v>267</v>
      </c>
      <c r="H24" s="10">
        <v>0</v>
      </c>
      <c r="I24" s="10">
        <v>4</v>
      </c>
      <c r="J24" s="10">
        <v>0</v>
      </c>
      <c r="K24" s="30">
        <v>4</v>
      </c>
      <c r="L24" s="31" t="s">
        <v>75</v>
      </c>
      <c r="M24" s="10" t="s">
        <v>76</v>
      </c>
      <c r="N24" s="12" t="s">
        <v>195</v>
      </c>
      <c r="O24" s="39" t="s">
        <v>75</v>
      </c>
      <c r="P24" s="32" t="s">
        <v>196</v>
      </c>
      <c r="Q24" s="30" t="s">
        <v>200</v>
      </c>
      <c r="R24" s="30" t="s">
        <v>287</v>
      </c>
      <c r="S24" s="30" t="s">
        <v>199</v>
      </c>
      <c r="T24" s="10">
        <v>2</v>
      </c>
      <c r="U24" s="10">
        <v>4</v>
      </c>
      <c r="V24" s="33">
        <f>+T24*U24</f>
        <v>8</v>
      </c>
      <c r="W24" s="30" t="str">
        <f t="shared" si="9"/>
        <v>MEDIO</v>
      </c>
      <c r="X24" s="10">
        <v>25</v>
      </c>
      <c r="Y24" s="30">
        <f t="shared" si="1"/>
        <v>200</v>
      </c>
      <c r="Z24" s="30" t="str">
        <f t="shared" si="7"/>
        <v>RIESGO NO ACEPTABLE O ACEPTABLE CON CONTROL ESPECIFICO</v>
      </c>
      <c r="AA24" s="30" t="str">
        <f>+IF(AND(Y24&gt;=0.1,Y24&lt;=31),"IV",IF(AND(Y24&gt;=40,Y24&lt;=120),"III",IF(AND(Y24&gt;=150,Y24&lt;=500),"II",IF(AND(Y24&gt;=600,Y24&lt;=4000),"I",IF(AND(Y24=0),"-")))))</f>
        <v>II</v>
      </c>
      <c r="AB24" s="30">
        <v>4</v>
      </c>
      <c r="AC24" s="30" t="s">
        <v>200</v>
      </c>
      <c r="AD24" s="30" t="s">
        <v>200</v>
      </c>
      <c r="AE24" s="30" t="s">
        <v>200</v>
      </c>
      <c r="AF24" s="30" t="s">
        <v>277</v>
      </c>
      <c r="AG24" s="30" t="s">
        <v>200</v>
      </c>
      <c r="AH24" s="10">
        <v>2</v>
      </c>
      <c r="AI24" s="10">
        <v>2</v>
      </c>
      <c r="AJ24" s="30">
        <f t="shared" si="3"/>
        <v>4</v>
      </c>
      <c r="AK24" s="30" t="str">
        <f t="shared" si="8"/>
        <v>BAJO</v>
      </c>
      <c r="AL24" s="10">
        <v>10</v>
      </c>
      <c r="AM24" s="33">
        <f>+AJ24*AL24</f>
        <v>40</v>
      </c>
      <c r="AN24" s="45" t="str">
        <f>IF(AND(AM24&gt;=1,AM24&lt;=30),"RIESGO ACEPTABLE",IF(AND(AM24&gt;=40,AM24&lt;=120),"RIESGO MEJORABLE",IF(AND(AM24&gt;=150,AM24&lt;=500),"RIESGO NO ACEPTABLE O ACEPTABLE CON CONTROL ESPECIFICO",IF(AND(AM24&gt;=600,AM24&lt;=4000),"RIESGO NO ACEPTABLE",IF(AND(AM24=0),"-")))))</f>
        <v>RIESGO MEJORABLE</v>
      </c>
      <c r="AO24" s="33" t="str">
        <f>+IF(AND(AM24&gt;=0.1,AM24&lt;=31),"IV",IF(AND(AM24&gt;=40,AM24&lt;=120),"III",IF(AND(AM24&gt;=150,AM24&lt;=500),"II",IF(AND(AM24&gt;=600,AM24&lt;=4000),"I",IF(AND(AM24=0),"-")))))</f>
        <v>III</v>
      </c>
      <c r="AP24" s="33">
        <v>3</v>
      </c>
      <c r="AQ24" s="30" t="s">
        <v>202</v>
      </c>
      <c r="AR24" s="33" t="s">
        <v>203</v>
      </c>
      <c r="AS24" s="30" t="s">
        <v>200</v>
      </c>
      <c r="AT24" s="30" t="s">
        <v>200</v>
      </c>
      <c r="AU24" s="30" t="s">
        <v>200</v>
      </c>
      <c r="AV24" s="35" t="s">
        <v>204</v>
      </c>
      <c r="AW24" s="30" t="s">
        <v>200</v>
      </c>
      <c r="AX24" s="36" t="s">
        <v>205</v>
      </c>
      <c r="AY24" s="37"/>
      <c r="AZ24" s="37"/>
      <c r="BA24" s="38"/>
      <c r="BB24" s="38" t="s">
        <v>163</v>
      </c>
      <c r="BO24" s="23" t="s">
        <v>132</v>
      </c>
    </row>
    <row r="25" spans="1:67" ht="45.75" customHeight="1">
      <c r="A25" s="9"/>
      <c r="B25" s="171"/>
      <c r="C25" s="199"/>
      <c r="D25" s="179"/>
      <c r="E25" s="179"/>
      <c r="F25" s="10" t="s">
        <v>193</v>
      </c>
      <c r="G25" s="10" t="s">
        <v>267</v>
      </c>
      <c r="H25" s="10">
        <v>0</v>
      </c>
      <c r="I25" s="10">
        <v>4</v>
      </c>
      <c r="J25" s="10">
        <v>0</v>
      </c>
      <c r="K25" s="30">
        <v>4</v>
      </c>
      <c r="L25" s="31" t="s">
        <v>148</v>
      </c>
      <c r="M25" s="10" t="s">
        <v>55</v>
      </c>
      <c r="N25" s="32" t="s">
        <v>231</v>
      </c>
      <c r="O25" s="39" t="s">
        <v>148</v>
      </c>
      <c r="P25" s="32" t="s">
        <v>232</v>
      </c>
      <c r="Q25" s="30" t="s">
        <v>200</v>
      </c>
      <c r="R25" s="30" t="s">
        <v>200</v>
      </c>
      <c r="S25" s="30" t="s">
        <v>288</v>
      </c>
      <c r="T25" s="10">
        <v>2</v>
      </c>
      <c r="U25" s="10">
        <v>4</v>
      </c>
      <c r="V25" s="30">
        <v>8</v>
      </c>
      <c r="W25" s="30" t="str">
        <f t="shared" si="9"/>
        <v>MEDIO</v>
      </c>
      <c r="X25" s="10">
        <v>25</v>
      </c>
      <c r="Y25" s="30">
        <f t="shared" si="1"/>
        <v>200</v>
      </c>
      <c r="Z25" s="30" t="str">
        <f t="shared" si="7"/>
        <v>RIESGO NO ACEPTABLE O ACEPTABLE CON CONTROL ESPECIFICO</v>
      </c>
      <c r="AA25" s="41" t="str">
        <f>+IF(AND(Y25&gt;=0.1,Y25&lt;=31),"IV",IF(AND(Y25&gt;=40,Y25&lt;=120),"III",IF(AND(Y25&gt;=150,Y25&lt;=500),"II",IF(AND(Y25&gt;=600,Y25&lt;=4000),"I",IF(AND(Y25=0),"-")))))</f>
        <v>II</v>
      </c>
      <c r="AB25" s="30">
        <v>4</v>
      </c>
      <c r="AC25" s="41" t="s">
        <v>200</v>
      </c>
      <c r="AD25" s="42" t="s">
        <v>200</v>
      </c>
      <c r="AE25" s="42" t="s">
        <v>200</v>
      </c>
      <c r="AF25" s="30" t="s">
        <v>289</v>
      </c>
      <c r="AG25" s="30" t="s">
        <v>200</v>
      </c>
      <c r="AH25" s="10">
        <v>2</v>
      </c>
      <c r="AI25" s="10">
        <v>3</v>
      </c>
      <c r="AJ25" s="41">
        <f t="shared" si="3"/>
        <v>6</v>
      </c>
      <c r="AK25" s="30" t="str">
        <f t="shared" si="8"/>
        <v>MEDIO</v>
      </c>
      <c r="AL25" s="10">
        <v>10</v>
      </c>
      <c r="AM25" s="43">
        <f>+AJ25*AL25</f>
        <v>60</v>
      </c>
      <c r="AN25" s="45" t="str">
        <f>IF(AND(AM25&gt;=1,AM25&lt;=30),"RIESGO ACEPTABLE",IF(AND(AM25&gt;=40,AM25&lt;=120),"RIESGO MEJORABLE",IF(AND(AM25&gt;=150,AM25&lt;=500),"RIESGO NO ACEPTABLE O ACEPTABLE CON CONTROL ESPECIFICO",IF(AND(AM25&gt;=600,AM25&lt;=4000),"RIESGO NO ACEPTABLE",IF(AND(AM25=0),"-")))))</f>
        <v>RIESGO MEJORABLE</v>
      </c>
      <c r="AO25" s="43" t="str">
        <f>+IF(AND(AM25&gt;=0.1,AM25&lt;=31),"IV",IF(AND(AM25&gt;=40,AM25&lt;=120),"III",IF(AND(AM25&gt;=150,AM25&lt;=500),"II",IF(AND(AM25&gt;=600,AM25&lt;=4000),"I",IF(AND(AM25=0),"-")))))</f>
        <v>III</v>
      </c>
      <c r="AP25" s="33">
        <v>4</v>
      </c>
      <c r="AQ25" s="33" t="s">
        <v>237</v>
      </c>
      <c r="AR25" s="33" t="s">
        <v>203</v>
      </c>
      <c r="AS25" s="38" t="s">
        <v>200</v>
      </c>
      <c r="AT25" s="38" t="s">
        <v>200</v>
      </c>
      <c r="AU25" s="30" t="s">
        <v>290</v>
      </c>
      <c r="AV25" s="44" t="s">
        <v>291</v>
      </c>
      <c r="AW25" s="30" t="s">
        <v>200</v>
      </c>
      <c r="AX25" s="38" t="s">
        <v>228</v>
      </c>
      <c r="AY25" s="37"/>
      <c r="AZ25" s="37"/>
      <c r="BA25" s="38"/>
      <c r="BB25" s="38" t="s">
        <v>163</v>
      </c>
      <c r="BO25" s="23" t="s">
        <v>133</v>
      </c>
    </row>
    <row r="26" spans="1:67" ht="45.75" customHeight="1">
      <c r="A26" s="9"/>
      <c r="B26" s="171"/>
      <c r="C26" s="199"/>
      <c r="D26" s="179"/>
      <c r="E26" s="179"/>
      <c r="F26" s="10" t="s">
        <v>193</v>
      </c>
      <c r="G26" s="10" t="s">
        <v>267</v>
      </c>
      <c r="H26" s="10">
        <v>0</v>
      </c>
      <c r="I26" s="10">
        <v>4</v>
      </c>
      <c r="J26" s="10">
        <v>0</v>
      </c>
      <c r="K26" s="30">
        <v>4</v>
      </c>
      <c r="L26" s="39" t="s">
        <v>62</v>
      </c>
      <c r="M26" s="10" t="s">
        <v>67</v>
      </c>
      <c r="N26" s="12" t="s">
        <v>292</v>
      </c>
      <c r="O26" s="39" t="s">
        <v>62</v>
      </c>
      <c r="P26" s="32" t="s">
        <v>293</v>
      </c>
      <c r="Q26" s="30" t="s">
        <v>200</v>
      </c>
      <c r="R26" s="30" t="s">
        <v>246</v>
      </c>
      <c r="S26" s="30" t="s">
        <v>294</v>
      </c>
      <c r="T26" s="38">
        <v>2</v>
      </c>
      <c r="U26" s="38">
        <v>2</v>
      </c>
      <c r="V26" s="33">
        <f>+T26*U26</f>
        <v>4</v>
      </c>
      <c r="W26" s="30" t="str">
        <f t="shared" si="9"/>
        <v>BAJO</v>
      </c>
      <c r="X26" s="38">
        <v>10</v>
      </c>
      <c r="Y26" s="33">
        <f t="shared" si="1"/>
        <v>40</v>
      </c>
      <c r="Z26" s="34" t="str">
        <f t="shared" si="7"/>
        <v>RIESGO MEJORABLE</v>
      </c>
      <c r="AA26" s="30" t="str">
        <f t="shared" si="2"/>
        <v>III</v>
      </c>
      <c r="AB26" s="30">
        <v>4</v>
      </c>
      <c r="AC26" s="41" t="s">
        <v>200</v>
      </c>
      <c r="AD26" s="42" t="s">
        <v>200</v>
      </c>
      <c r="AE26" s="42" t="s">
        <v>200</v>
      </c>
      <c r="AF26" s="30" t="s">
        <v>294</v>
      </c>
      <c r="AG26" s="30" t="s">
        <v>200</v>
      </c>
      <c r="AH26" s="38">
        <v>2</v>
      </c>
      <c r="AI26" s="38">
        <v>1</v>
      </c>
      <c r="AJ26" s="33">
        <f t="shared" si="3"/>
        <v>2</v>
      </c>
      <c r="AK26" s="30" t="str">
        <f t="shared" si="8"/>
        <v>BAJO</v>
      </c>
      <c r="AL26" s="38">
        <v>10</v>
      </c>
      <c r="AM26" s="33">
        <f t="shared" si="4"/>
        <v>20</v>
      </c>
      <c r="AN26" s="30" t="str">
        <f aca="true" t="shared" si="10" ref="AN26:AN39">IF(AND(AM26&gt;=1,AM26&lt;=30),"RIESGO ACEPTABLE",IF(AND(AM26&gt;=40,AM26&lt;=120),"RIESGO MEJORABLE",IF(AND(AM26&gt;=150,AM26&lt;=500),"RIESGO NO ACEPTABLE O ACEPTABLE CON CONTROL ESPECIFICO",IF(AND(AM26&gt;=600,AM26&lt;=4000),"RIESGO NO ACEPTABLE",IF(AND(AM26=0),"-")))))</f>
        <v>RIESGO ACEPTABLE</v>
      </c>
      <c r="AO26" s="33" t="str">
        <f aca="true" t="shared" si="11" ref="AO26:AO39">+IF(AND(AM26&gt;=0.1,AM26&lt;=31),"IV",IF(AND(AM26&gt;=40,AM26&lt;=120),"III",IF(AND(AM26&gt;=150,AM26&lt;=500),"II",IF(AND(AM26&gt;=600,AM26&lt;=4000),"I",IF(AND(AM26=0),"-")))))</f>
        <v>IV</v>
      </c>
      <c r="AP26" s="33">
        <v>4</v>
      </c>
      <c r="AQ26" s="30" t="s">
        <v>295</v>
      </c>
      <c r="AR26" s="33" t="s">
        <v>203</v>
      </c>
      <c r="AS26" s="38" t="s">
        <v>200</v>
      </c>
      <c r="AT26" s="38" t="s">
        <v>200</v>
      </c>
      <c r="AU26" s="38" t="s">
        <v>200</v>
      </c>
      <c r="AV26" s="30" t="s">
        <v>296</v>
      </c>
      <c r="AW26" s="30" t="s">
        <v>200</v>
      </c>
      <c r="AX26" s="38" t="s">
        <v>228</v>
      </c>
      <c r="AY26" s="38"/>
      <c r="AZ26" s="38"/>
      <c r="BA26" s="38"/>
      <c r="BB26" s="38" t="s">
        <v>163</v>
      </c>
      <c r="BO26" s="23" t="s">
        <v>134</v>
      </c>
    </row>
    <row r="27" spans="1:67" ht="45.75" customHeight="1">
      <c r="A27" s="9"/>
      <c r="B27" s="171"/>
      <c r="C27" s="199"/>
      <c r="D27" s="179"/>
      <c r="E27" s="179"/>
      <c r="F27" s="10" t="s">
        <v>229</v>
      </c>
      <c r="G27" s="10" t="s">
        <v>267</v>
      </c>
      <c r="H27" s="10">
        <v>0</v>
      </c>
      <c r="I27" s="10">
        <v>4</v>
      </c>
      <c r="J27" s="10">
        <v>0</v>
      </c>
      <c r="K27" s="30">
        <v>4</v>
      </c>
      <c r="L27" s="39" t="s">
        <v>68</v>
      </c>
      <c r="M27" s="10" t="s">
        <v>70</v>
      </c>
      <c r="N27" s="14" t="s">
        <v>207</v>
      </c>
      <c r="O27" s="39" t="s">
        <v>68</v>
      </c>
      <c r="P27" s="32" t="s">
        <v>208</v>
      </c>
      <c r="Q27" s="30" t="s">
        <v>200</v>
      </c>
      <c r="R27" s="10" t="s">
        <v>209</v>
      </c>
      <c r="S27" s="30" t="s">
        <v>210</v>
      </c>
      <c r="T27" s="10">
        <v>2</v>
      </c>
      <c r="U27" s="10">
        <v>2</v>
      </c>
      <c r="V27" s="33">
        <f>+T27*U27</f>
        <v>4</v>
      </c>
      <c r="W27" s="30" t="str">
        <f t="shared" si="9"/>
        <v>BAJO</v>
      </c>
      <c r="X27" s="10">
        <v>25</v>
      </c>
      <c r="Y27" s="30">
        <f t="shared" si="1"/>
        <v>100</v>
      </c>
      <c r="Z27" s="34" t="str">
        <f t="shared" si="7"/>
        <v>RIESGO MEJORABLE</v>
      </c>
      <c r="AA27" s="30" t="str">
        <f t="shared" si="2"/>
        <v>III</v>
      </c>
      <c r="AB27" s="30">
        <v>4</v>
      </c>
      <c r="AC27" s="30" t="s">
        <v>200</v>
      </c>
      <c r="AD27" s="30" t="s">
        <v>200</v>
      </c>
      <c r="AE27" s="30" t="s">
        <v>211</v>
      </c>
      <c r="AF27" s="30" t="s">
        <v>212</v>
      </c>
      <c r="AG27" s="30" t="s">
        <v>200</v>
      </c>
      <c r="AH27" s="10">
        <v>2</v>
      </c>
      <c r="AI27" s="10">
        <v>1</v>
      </c>
      <c r="AJ27" s="30">
        <f t="shared" si="3"/>
        <v>2</v>
      </c>
      <c r="AK27" s="30" t="str">
        <f t="shared" si="8"/>
        <v>BAJO</v>
      </c>
      <c r="AL27" s="10">
        <v>10</v>
      </c>
      <c r="AM27" s="33">
        <f t="shared" si="4"/>
        <v>20</v>
      </c>
      <c r="AN27" s="30" t="str">
        <f t="shared" si="10"/>
        <v>RIESGO ACEPTABLE</v>
      </c>
      <c r="AO27" s="33" t="str">
        <f t="shared" si="11"/>
        <v>IV</v>
      </c>
      <c r="AP27" s="33">
        <v>4</v>
      </c>
      <c r="AQ27" s="10" t="s">
        <v>213</v>
      </c>
      <c r="AR27" s="33" t="s">
        <v>203</v>
      </c>
      <c r="AS27" s="30" t="s">
        <v>200</v>
      </c>
      <c r="AT27" s="30" t="s">
        <v>200</v>
      </c>
      <c r="AU27" s="30" t="s">
        <v>200</v>
      </c>
      <c r="AV27" s="40" t="s">
        <v>212</v>
      </c>
      <c r="AW27" s="30" t="s">
        <v>200</v>
      </c>
      <c r="AX27" s="36" t="s">
        <v>214</v>
      </c>
      <c r="AY27" s="37"/>
      <c r="AZ27" s="37"/>
      <c r="BA27" s="38"/>
      <c r="BB27" s="38" t="s">
        <v>163</v>
      </c>
      <c r="BO27" s="23" t="s">
        <v>139</v>
      </c>
    </row>
    <row r="28" spans="1:67" ht="45.75" customHeight="1">
      <c r="A28" s="9"/>
      <c r="B28" s="171"/>
      <c r="C28" s="190"/>
      <c r="D28" s="180"/>
      <c r="E28" s="180"/>
      <c r="F28" s="10" t="s">
        <v>229</v>
      </c>
      <c r="G28" s="10" t="s">
        <v>267</v>
      </c>
      <c r="H28" s="10">
        <v>0</v>
      </c>
      <c r="I28" s="10">
        <v>4</v>
      </c>
      <c r="J28" s="10">
        <v>0</v>
      </c>
      <c r="K28" s="30">
        <v>4</v>
      </c>
      <c r="L28" s="39" t="s">
        <v>73</v>
      </c>
      <c r="M28" s="10" t="s">
        <v>92</v>
      </c>
      <c r="N28" s="32" t="s">
        <v>92</v>
      </c>
      <c r="O28" s="39" t="s">
        <v>73</v>
      </c>
      <c r="P28" s="32" t="s">
        <v>257</v>
      </c>
      <c r="Q28" s="30" t="s">
        <v>258</v>
      </c>
      <c r="R28" s="30" t="s">
        <v>259</v>
      </c>
      <c r="S28" s="30" t="s">
        <v>260</v>
      </c>
      <c r="T28" s="10">
        <v>2</v>
      </c>
      <c r="U28" s="10">
        <v>1</v>
      </c>
      <c r="V28" s="33">
        <f>+T28*U28</f>
        <v>2</v>
      </c>
      <c r="W28" s="30" t="str">
        <f t="shared" si="9"/>
        <v>BAJO</v>
      </c>
      <c r="X28" s="10">
        <v>10</v>
      </c>
      <c r="Y28" s="30">
        <f t="shared" si="1"/>
        <v>20</v>
      </c>
      <c r="Z28" s="46" t="str">
        <f t="shared" si="7"/>
        <v>RIESGO ACEPTABLE</v>
      </c>
      <c r="AA28" s="30" t="str">
        <f t="shared" si="2"/>
        <v>IV</v>
      </c>
      <c r="AB28" s="30">
        <v>4</v>
      </c>
      <c r="AC28" s="30" t="s">
        <v>200</v>
      </c>
      <c r="AD28" s="30" t="s">
        <v>200</v>
      </c>
      <c r="AE28" s="30" t="s">
        <v>261</v>
      </c>
      <c r="AF28" s="30" t="s">
        <v>262</v>
      </c>
      <c r="AG28" s="30" t="s">
        <v>200</v>
      </c>
      <c r="AH28" s="10">
        <v>2</v>
      </c>
      <c r="AI28" s="10">
        <v>1</v>
      </c>
      <c r="AJ28" s="30">
        <f t="shared" si="3"/>
        <v>2</v>
      </c>
      <c r="AK28" s="30" t="str">
        <f t="shared" si="8"/>
        <v>BAJO</v>
      </c>
      <c r="AL28" s="10">
        <v>10</v>
      </c>
      <c r="AM28" s="33">
        <f t="shared" si="4"/>
        <v>20</v>
      </c>
      <c r="AN28" s="30" t="str">
        <f t="shared" si="10"/>
        <v>RIESGO ACEPTABLE</v>
      </c>
      <c r="AO28" s="33" t="str">
        <f t="shared" si="11"/>
        <v>IV</v>
      </c>
      <c r="AP28" s="33">
        <v>4</v>
      </c>
      <c r="AQ28" s="33" t="s">
        <v>263</v>
      </c>
      <c r="AR28" s="33" t="s">
        <v>203</v>
      </c>
      <c r="AS28" s="38" t="s">
        <v>200</v>
      </c>
      <c r="AT28" s="38" t="s">
        <v>200</v>
      </c>
      <c r="AU28" s="30" t="s">
        <v>261</v>
      </c>
      <c r="AV28" s="40" t="s">
        <v>262</v>
      </c>
      <c r="AW28" s="30" t="s">
        <v>200</v>
      </c>
      <c r="AX28" s="38" t="s">
        <v>228</v>
      </c>
      <c r="AY28" s="37"/>
      <c r="AZ28" s="37"/>
      <c r="BA28" s="38"/>
      <c r="BB28" s="38" t="s">
        <v>163</v>
      </c>
      <c r="BO28" s="23" t="s">
        <v>138</v>
      </c>
    </row>
    <row r="29" spans="1:67" ht="45.75" customHeight="1">
      <c r="A29" s="9"/>
      <c r="B29" s="171"/>
      <c r="C29" s="189" t="s">
        <v>328</v>
      </c>
      <c r="D29" s="175" t="s">
        <v>297</v>
      </c>
      <c r="E29" s="175" t="s">
        <v>298</v>
      </c>
      <c r="F29" s="10" t="s">
        <v>193</v>
      </c>
      <c r="G29" s="10" t="s">
        <v>299</v>
      </c>
      <c r="H29" s="10">
        <v>0</v>
      </c>
      <c r="I29" s="10">
        <v>4</v>
      </c>
      <c r="J29" s="10">
        <v>100</v>
      </c>
      <c r="K29" s="30">
        <v>104</v>
      </c>
      <c r="L29" s="39" t="s">
        <v>49</v>
      </c>
      <c r="M29" s="51" t="s">
        <v>124</v>
      </c>
      <c r="N29" s="14" t="s">
        <v>215</v>
      </c>
      <c r="O29" s="31" t="s">
        <v>49</v>
      </c>
      <c r="P29" s="52" t="s">
        <v>216</v>
      </c>
      <c r="Q29" s="51" t="s">
        <v>217</v>
      </c>
      <c r="R29" s="10" t="s">
        <v>218</v>
      </c>
      <c r="S29" s="14" t="s">
        <v>219</v>
      </c>
      <c r="T29" s="53">
        <v>2</v>
      </c>
      <c r="U29" s="53">
        <v>4</v>
      </c>
      <c r="V29" s="54">
        <f>+T29*U29</f>
        <v>8</v>
      </c>
      <c r="W29" s="30" t="str">
        <f t="shared" si="9"/>
        <v>MEDIO</v>
      </c>
      <c r="X29" s="53">
        <v>25</v>
      </c>
      <c r="Y29" s="55">
        <f t="shared" si="1"/>
        <v>200</v>
      </c>
      <c r="Z29" s="56" t="s">
        <v>221</v>
      </c>
      <c r="AA29" s="41" t="str">
        <f t="shared" si="2"/>
        <v>II</v>
      </c>
      <c r="AB29" s="30">
        <v>104</v>
      </c>
      <c r="AC29" s="41" t="s">
        <v>200</v>
      </c>
      <c r="AD29" s="41" t="s">
        <v>200</v>
      </c>
      <c r="AE29" s="38" t="s">
        <v>222</v>
      </c>
      <c r="AF29" s="57" t="s">
        <v>300</v>
      </c>
      <c r="AG29" s="47" t="s">
        <v>224</v>
      </c>
      <c r="AH29" s="53">
        <v>2</v>
      </c>
      <c r="AI29" s="53">
        <v>3</v>
      </c>
      <c r="AJ29" s="41">
        <f t="shared" si="3"/>
        <v>6</v>
      </c>
      <c r="AK29" s="30" t="str">
        <f t="shared" si="8"/>
        <v>MEDIO</v>
      </c>
      <c r="AL29" s="10">
        <v>10</v>
      </c>
      <c r="AM29" s="33">
        <f t="shared" si="4"/>
        <v>60</v>
      </c>
      <c r="AN29" s="45" t="str">
        <f t="shared" si="10"/>
        <v>RIESGO MEJORABLE</v>
      </c>
      <c r="AO29" s="29" t="str">
        <f t="shared" si="11"/>
        <v>III</v>
      </c>
      <c r="AP29" s="33">
        <v>104</v>
      </c>
      <c r="AQ29" s="58" t="s">
        <v>226</v>
      </c>
      <c r="AR29" s="33" t="s">
        <v>203</v>
      </c>
      <c r="AS29" s="59" t="s">
        <v>200</v>
      </c>
      <c r="AT29" s="59" t="s">
        <v>200</v>
      </c>
      <c r="AU29" s="30" t="s">
        <v>200</v>
      </c>
      <c r="AV29" s="57" t="s">
        <v>300</v>
      </c>
      <c r="AW29" s="14" t="s">
        <v>227</v>
      </c>
      <c r="AX29" s="57" t="s">
        <v>228</v>
      </c>
      <c r="AY29" s="60"/>
      <c r="AZ29" s="60"/>
      <c r="BA29" s="57"/>
      <c r="BB29" s="57" t="s">
        <v>163</v>
      </c>
      <c r="BO29" s="23" t="s">
        <v>137</v>
      </c>
    </row>
    <row r="30" spans="1:67" ht="45.75" customHeight="1">
      <c r="A30" s="9"/>
      <c r="B30" s="171"/>
      <c r="C30" s="199"/>
      <c r="D30" s="176"/>
      <c r="E30" s="176"/>
      <c r="F30" s="10" t="s">
        <v>193</v>
      </c>
      <c r="G30" s="10" t="s">
        <v>301</v>
      </c>
      <c r="H30" s="10">
        <v>0</v>
      </c>
      <c r="I30" s="10">
        <v>4</v>
      </c>
      <c r="J30" s="10">
        <v>0</v>
      </c>
      <c r="K30" s="30">
        <v>4</v>
      </c>
      <c r="L30" s="31" t="s">
        <v>75</v>
      </c>
      <c r="M30" s="10" t="s">
        <v>76</v>
      </c>
      <c r="N30" s="12" t="s">
        <v>195</v>
      </c>
      <c r="O30" s="39" t="s">
        <v>75</v>
      </c>
      <c r="P30" s="32" t="s">
        <v>196</v>
      </c>
      <c r="Q30" s="30" t="s">
        <v>200</v>
      </c>
      <c r="R30" s="30" t="s">
        <v>287</v>
      </c>
      <c r="S30" s="30" t="s">
        <v>199</v>
      </c>
      <c r="T30" s="10">
        <v>2</v>
      </c>
      <c r="U30" s="10">
        <v>4</v>
      </c>
      <c r="V30" s="33">
        <f>+T30*U30</f>
        <v>8</v>
      </c>
      <c r="W30" s="30" t="str">
        <f t="shared" si="9"/>
        <v>MEDIO</v>
      </c>
      <c r="X30" s="10">
        <v>25</v>
      </c>
      <c r="Y30" s="30">
        <f t="shared" si="1"/>
        <v>200</v>
      </c>
      <c r="Z30" s="30" t="str">
        <f aca="true" t="shared" si="12" ref="Z30:Z40">IF(AND(Y30&gt;=1,Y30&lt;=30),"RIESGO ACEPTABLE",IF(AND(Y30&gt;=40,Y30&lt;=120),"RIESGO MEJORABLE",IF(AND(Y30&gt;=150,Y30&lt;=500),"RIESGO NO ACEPTABLE O ACEPTABLE CON CONTROL ESPECIFICO",IF(AND(Y30&gt;=600,Y30&lt;=4000),"RIESGO NO ACEPTABLE",IF(AND(Y30=0),"-")))))</f>
        <v>RIESGO NO ACEPTABLE O ACEPTABLE CON CONTROL ESPECIFICO</v>
      </c>
      <c r="AA30" s="30" t="str">
        <f t="shared" si="2"/>
        <v>II</v>
      </c>
      <c r="AB30" s="30">
        <v>4</v>
      </c>
      <c r="AC30" s="30" t="s">
        <v>200</v>
      </c>
      <c r="AD30" s="30" t="s">
        <v>200</v>
      </c>
      <c r="AE30" s="30" t="s">
        <v>200</v>
      </c>
      <c r="AF30" s="30" t="s">
        <v>277</v>
      </c>
      <c r="AG30" s="30" t="s">
        <v>200</v>
      </c>
      <c r="AH30" s="10">
        <v>2</v>
      </c>
      <c r="AI30" s="10">
        <v>2</v>
      </c>
      <c r="AJ30" s="30">
        <f t="shared" si="3"/>
        <v>4</v>
      </c>
      <c r="AK30" s="30" t="str">
        <f t="shared" si="8"/>
        <v>BAJO</v>
      </c>
      <c r="AL30" s="10">
        <v>10</v>
      </c>
      <c r="AM30" s="33">
        <f t="shared" si="4"/>
        <v>40</v>
      </c>
      <c r="AN30" s="45" t="str">
        <f t="shared" si="10"/>
        <v>RIESGO MEJORABLE</v>
      </c>
      <c r="AO30" s="33" t="str">
        <f t="shared" si="11"/>
        <v>III</v>
      </c>
      <c r="AP30" s="33">
        <v>4</v>
      </c>
      <c r="AQ30" s="30" t="s">
        <v>202</v>
      </c>
      <c r="AR30" s="33" t="s">
        <v>203</v>
      </c>
      <c r="AS30" s="30" t="s">
        <v>200</v>
      </c>
      <c r="AT30" s="30" t="s">
        <v>200</v>
      </c>
      <c r="AU30" s="30" t="s">
        <v>200</v>
      </c>
      <c r="AV30" s="35" t="s">
        <v>204</v>
      </c>
      <c r="AW30" s="30" t="s">
        <v>200</v>
      </c>
      <c r="AX30" s="36" t="s">
        <v>205</v>
      </c>
      <c r="AY30" s="37"/>
      <c r="AZ30" s="37"/>
      <c r="BA30" s="38"/>
      <c r="BB30" s="38" t="s">
        <v>163</v>
      </c>
      <c r="BO30" s="23" t="s">
        <v>136</v>
      </c>
    </row>
    <row r="31" spans="1:67" ht="45.75" customHeight="1">
      <c r="A31" s="9"/>
      <c r="B31" s="171"/>
      <c r="C31" s="199"/>
      <c r="D31" s="176"/>
      <c r="E31" s="176"/>
      <c r="F31" s="10" t="s">
        <v>193</v>
      </c>
      <c r="G31" s="10" t="s">
        <v>301</v>
      </c>
      <c r="H31" s="10">
        <v>0</v>
      </c>
      <c r="I31" s="10">
        <v>4</v>
      </c>
      <c r="J31" s="10">
        <v>0</v>
      </c>
      <c r="K31" s="30">
        <v>4</v>
      </c>
      <c r="L31" s="31" t="s">
        <v>148</v>
      </c>
      <c r="M31" s="10" t="s">
        <v>55</v>
      </c>
      <c r="N31" s="32" t="s">
        <v>231</v>
      </c>
      <c r="O31" s="39" t="s">
        <v>148</v>
      </c>
      <c r="P31" s="32" t="s">
        <v>232</v>
      </c>
      <c r="Q31" s="30" t="s">
        <v>200</v>
      </c>
      <c r="R31" s="30" t="s">
        <v>200</v>
      </c>
      <c r="S31" s="30" t="s">
        <v>288</v>
      </c>
      <c r="T31" s="10">
        <v>2</v>
      </c>
      <c r="U31" s="10">
        <v>4</v>
      </c>
      <c r="V31" s="30">
        <v>8</v>
      </c>
      <c r="W31" s="30" t="str">
        <f t="shared" si="9"/>
        <v>MEDIO</v>
      </c>
      <c r="X31" s="10">
        <v>25</v>
      </c>
      <c r="Y31" s="30">
        <f t="shared" si="1"/>
        <v>200</v>
      </c>
      <c r="Z31" s="30" t="str">
        <f t="shared" si="12"/>
        <v>RIESGO NO ACEPTABLE O ACEPTABLE CON CONTROL ESPECIFICO</v>
      </c>
      <c r="AA31" s="41" t="str">
        <f t="shared" si="2"/>
        <v>II</v>
      </c>
      <c r="AB31" s="30">
        <v>4</v>
      </c>
      <c r="AC31" s="41" t="s">
        <v>200</v>
      </c>
      <c r="AD31" s="42" t="s">
        <v>200</v>
      </c>
      <c r="AE31" s="42" t="s">
        <v>200</v>
      </c>
      <c r="AF31" s="30" t="s">
        <v>289</v>
      </c>
      <c r="AG31" s="30" t="s">
        <v>200</v>
      </c>
      <c r="AH31" s="10">
        <v>2</v>
      </c>
      <c r="AI31" s="10">
        <v>3</v>
      </c>
      <c r="AJ31" s="41">
        <f t="shared" si="3"/>
        <v>6</v>
      </c>
      <c r="AK31" s="30" t="str">
        <f t="shared" si="8"/>
        <v>MEDIO</v>
      </c>
      <c r="AL31" s="10">
        <v>10</v>
      </c>
      <c r="AM31" s="43">
        <f t="shared" si="4"/>
        <v>60</v>
      </c>
      <c r="AN31" s="45" t="str">
        <f t="shared" si="10"/>
        <v>RIESGO MEJORABLE</v>
      </c>
      <c r="AO31" s="43" t="str">
        <f t="shared" si="11"/>
        <v>III</v>
      </c>
      <c r="AP31" s="33">
        <v>4</v>
      </c>
      <c r="AQ31" s="33" t="s">
        <v>237</v>
      </c>
      <c r="AR31" s="33" t="s">
        <v>203</v>
      </c>
      <c r="AS31" s="38" t="s">
        <v>200</v>
      </c>
      <c r="AT31" s="38" t="s">
        <v>200</v>
      </c>
      <c r="AU31" s="30" t="s">
        <v>290</v>
      </c>
      <c r="AV31" s="44" t="s">
        <v>291</v>
      </c>
      <c r="AW31" s="30" t="s">
        <v>200</v>
      </c>
      <c r="AX31" s="38" t="s">
        <v>228</v>
      </c>
      <c r="AY31" s="37"/>
      <c r="AZ31" s="37"/>
      <c r="BA31" s="38"/>
      <c r="BB31" s="38" t="s">
        <v>163</v>
      </c>
      <c r="BO31" s="23" t="s">
        <v>135</v>
      </c>
    </row>
    <row r="32" spans="1:67" ht="45.75" customHeight="1">
      <c r="A32" s="9"/>
      <c r="B32" s="171"/>
      <c r="C32" s="199"/>
      <c r="D32" s="176"/>
      <c r="E32" s="176"/>
      <c r="F32" s="10" t="s">
        <v>193</v>
      </c>
      <c r="G32" s="10" t="s">
        <v>301</v>
      </c>
      <c r="H32" s="10">
        <v>0</v>
      </c>
      <c r="I32" s="10">
        <v>4</v>
      </c>
      <c r="J32" s="10">
        <v>0</v>
      </c>
      <c r="K32" s="30">
        <v>4</v>
      </c>
      <c r="L32" s="39" t="s">
        <v>62</v>
      </c>
      <c r="M32" s="10" t="s">
        <v>67</v>
      </c>
      <c r="N32" s="12" t="s">
        <v>292</v>
      </c>
      <c r="O32" s="39" t="s">
        <v>62</v>
      </c>
      <c r="P32" s="32" t="s">
        <v>293</v>
      </c>
      <c r="Q32" s="30" t="s">
        <v>200</v>
      </c>
      <c r="R32" s="30" t="s">
        <v>246</v>
      </c>
      <c r="S32" s="30" t="s">
        <v>294</v>
      </c>
      <c r="T32" s="38">
        <v>2</v>
      </c>
      <c r="U32" s="38">
        <v>2</v>
      </c>
      <c r="V32" s="33">
        <f>+T32*U32</f>
        <v>4</v>
      </c>
      <c r="W32" s="30" t="str">
        <f t="shared" si="9"/>
        <v>BAJO</v>
      </c>
      <c r="X32" s="38">
        <v>10</v>
      </c>
      <c r="Y32" s="33">
        <f t="shared" si="1"/>
        <v>40</v>
      </c>
      <c r="Z32" s="34" t="str">
        <f t="shared" si="12"/>
        <v>RIESGO MEJORABLE</v>
      </c>
      <c r="AA32" s="30" t="str">
        <f t="shared" si="2"/>
        <v>III</v>
      </c>
      <c r="AB32" s="30">
        <v>4</v>
      </c>
      <c r="AC32" s="41" t="s">
        <v>200</v>
      </c>
      <c r="AD32" s="42" t="s">
        <v>200</v>
      </c>
      <c r="AE32" s="42" t="s">
        <v>200</v>
      </c>
      <c r="AF32" s="30" t="s">
        <v>294</v>
      </c>
      <c r="AG32" s="30" t="s">
        <v>200</v>
      </c>
      <c r="AH32" s="38">
        <v>2</v>
      </c>
      <c r="AI32" s="38">
        <v>1</v>
      </c>
      <c r="AJ32" s="33">
        <f t="shared" si="3"/>
        <v>2</v>
      </c>
      <c r="AK32" s="30" t="str">
        <f t="shared" si="8"/>
        <v>BAJO</v>
      </c>
      <c r="AL32" s="38">
        <v>10</v>
      </c>
      <c r="AM32" s="33">
        <f t="shared" si="4"/>
        <v>20</v>
      </c>
      <c r="AN32" s="30" t="str">
        <f>IF(AND(AM32&gt;=1,AM32&lt;=30),"RIESGO ACEPTABLE",IF(AND(AM32&gt;=40,AM32&lt;=120),"RIESGO MEJORABLE",IF(AND(AM32&gt;=150,AM32&lt;=500),"RIESGO NO ACEPTABLE O ACEPTABLE CON CONTROL ESPECIFICO",IF(AND(AM32&gt;=600,AM32&lt;=4000),"RIESGO NO ACEPTABLE",IF(AND(AM32=0),"-")))))</f>
        <v>RIESGO ACEPTABLE</v>
      </c>
      <c r="AO32" s="33" t="str">
        <f t="shared" si="11"/>
        <v>IV</v>
      </c>
      <c r="AP32" s="33">
        <v>4</v>
      </c>
      <c r="AQ32" s="30" t="s">
        <v>295</v>
      </c>
      <c r="AR32" s="33" t="s">
        <v>203</v>
      </c>
      <c r="AS32" s="38" t="s">
        <v>200</v>
      </c>
      <c r="AT32" s="38" t="s">
        <v>200</v>
      </c>
      <c r="AU32" s="38" t="s">
        <v>200</v>
      </c>
      <c r="AV32" s="30" t="s">
        <v>296</v>
      </c>
      <c r="AW32" s="30" t="s">
        <v>200</v>
      </c>
      <c r="AX32" s="38" t="s">
        <v>228</v>
      </c>
      <c r="AY32" s="38"/>
      <c r="AZ32" s="38"/>
      <c r="BA32" s="38"/>
      <c r="BB32" s="38" t="s">
        <v>163</v>
      </c>
      <c r="BO32" s="61" t="s">
        <v>47</v>
      </c>
    </row>
    <row r="33" spans="1:67" ht="45.75" customHeight="1">
      <c r="A33" s="9"/>
      <c r="B33" s="171"/>
      <c r="C33" s="199"/>
      <c r="D33" s="176"/>
      <c r="E33" s="176"/>
      <c r="F33" s="10" t="s">
        <v>229</v>
      </c>
      <c r="G33" s="62" t="s">
        <v>302</v>
      </c>
      <c r="H33" s="10">
        <v>0</v>
      </c>
      <c r="I33" s="10">
        <v>4</v>
      </c>
      <c r="J33" s="10">
        <v>100</v>
      </c>
      <c r="K33" s="30">
        <v>104</v>
      </c>
      <c r="L33" s="39" t="s">
        <v>68</v>
      </c>
      <c r="M33" s="10" t="s">
        <v>70</v>
      </c>
      <c r="N33" s="14" t="s">
        <v>207</v>
      </c>
      <c r="O33" s="39" t="s">
        <v>68</v>
      </c>
      <c r="P33" s="32" t="s">
        <v>208</v>
      </c>
      <c r="Q33" s="30" t="s">
        <v>200</v>
      </c>
      <c r="R33" s="10" t="s">
        <v>209</v>
      </c>
      <c r="S33" s="30" t="s">
        <v>210</v>
      </c>
      <c r="T33" s="10">
        <v>2</v>
      </c>
      <c r="U33" s="10">
        <v>2</v>
      </c>
      <c r="V33" s="33">
        <f>+T33*U33</f>
        <v>4</v>
      </c>
      <c r="W33" s="30" t="str">
        <f t="shared" si="9"/>
        <v>BAJO</v>
      </c>
      <c r="X33" s="10">
        <v>25</v>
      </c>
      <c r="Y33" s="30">
        <f t="shared" si="1"/>
        <v>100</v>
      </c>
      <c r="Z33" s="34" t="str">
        <f t="shared" si="12"/>
        <v>RIESGO MEJORABLE</v>
      </c>
      <c r="AA33" s="30" t="str">
        <f t="shared" si="2"/>
        <v>III</v>
      </c>
      <c r="AB33" s="30">
        <v>104</v>
      </c>
      <c r="AC33" s="30" t="s">
        <v>200</v>
      </c>
      <c r="AD33" s="30" t="s">
        <v>200</v>
      </c>
      <c r="AE33" s="30" t="s">
        <v>211</v>
      </c>
      <c r="AF33" s="30" t="s">
        <v>212</v>
      </c>
      <c r="AG33" s="30" t="s">
        <v>200</v>
      </c>
      <c r="AH33" s="10">
        <v>2</v>
      </c>
      <c r="AI33" s="10">
        <v>1</v>
      </c>
      <c r="AJ33" s="30">
        <f t="shared" si="3"/>
        <v>2</v>
      </c>
      <c r="AK33" s="30" t="str">
        <f t="shared" si="8"/>
        <v>BAJO</v>
      </c>
      <c r="AL33" s="10">
        <v>10</v>
      </c>
      <c r="AM33" s="33">
        <f t="shared" si="4"/>
        <v>20</v>
      </c>
      <c r="AN33" s="30" t="str">
        <f>IF(AND(AM33&gt;=1,AM33&lt;=30),"RIESGO ACEPTABLE",IF(AND(AM33&gt;=40,AM33&lt;=120),"RIESGO MEJORABLE",IF(AND(AM33&gt;=150,AM33&lt;=500),"RIESGO NO ACEPTABLE O ACEPTABLE CON CONTROL ESPECIFICO",IF(AND(AM33&gt;=600,AM33&lt;=4000),"RIESGO NO ACEPTABLE",IF(AND(AM33=0),"-")))))</f>
        <v>RIESGO ACEPTABLE</v>
      </c>
      <c r="AO33" s="33" t="str">
        <f t="shared" si="11"/>
        <v>IV</v>
      </c>
      <c r="AP33" s="33">
        <v>104</v>
      </c>
      <c r="AQ33" s="10" t="s">
        <v>213</v>
      </c>
      <c r="AR33" s="33" t="s">
        <v>203</v>
      </c>
      <c r="AS33" s="30" t="s">
        <v>200</v>
      </c>
      <c r="AT33" s="30" t="s">
        <v>200</v>
      </c>
      <c r="AU33" s="30" t="s">
        <v>200</v>
      </c>
      <c r="AV33" s="40" t="s">
        <v>212</v>
      </c>
      <c r="AW33" s="30" t="s">
        <v>200</v>
      </c>
      <c r="AX33" s="36" t="s">
        <v>214</v>
      </c>
      <c r="AY33" s="37"/>
      <c r="AZ33" s="37"/>
      <c r="BA33" s="38"/>
      <c r="BB33" s="38" t="s">
        <v>163</v>
      </c>
      <c r="BO33" s="61" t="s">
        <v>110</v>
      </c>
    </row>
    <row r="34" spans="1:67" ht="45.75" customHeight="1">
      <c r="A34" s="9"/>
      <c r="B34" s="171"/>
      <c r="C34" s="199"/>
      <c r="D34" s="176"/>
      <c r="E34" s="176"/>
      <c r="F34" s="10" t="s">
        <v>229</v>
      </c>
      <c r="G34" s="63" t="s">
        <v>302</v>
      </c>
      <c r="H34" s="10">
        <v>0</v>
      </c>
      <c r="I34" s="10">
        <v>4</v>
      </c>
      <c r="J34" s="10">
        <v>100</v>
      </c>
      <c r="K34" s="30">
        <v>104</v>
      </c>
      <c r="L34" s="39" t="s">
        <v>73</v>
      </c>
      <c r="M34" s="10" t="s">
        <v>92</v>
      </c>
      <c r="N34" s="32" t="s">
        <v>92</v>
      </c>
      <c r="O34" s="39" t="s">
        <v>73</v>
      </c>
      <c r="P34" s="32" t="s">
        <v>257</v>
      </c>
      <c r="Q34" s="30" t="s">
        <v>258</v>
      </c>
      <c r="R34" s="30" t="s">
        <v>259</v>
      </c>
      <c r="S34" s="30" t="s">
        <v>260</v>
      </c>
      <c r="T34" s="10">
        <v>2</v>
      </c>
      <c r="U34" s="10">
        <v>1</v>
      </c>
      <c r="V34" s="33">
        <f>+T34*U34</f>
        <v>2</v>
      </c>
      <c r="W34" s="30" t="str">
        <f t="shared" si="9"/>
        <v>BAJO</v>
      </c>
      <c r="X34" s="10">
        <v>10</v>
      </c>
      <c r="Y34" s="30">
        <f t="shared" si="1"/>
        <v>20</v>
      </c>
      <c r="Z34" s="46" t="str">
        <f t="shared" si="12"/>
        <v>RIESGO ACEPTABLE</v>
      </c>
      <c r="AA34" s="30" t="str">
        <f t="shared" si="2"/>
        <v>IV</v>
      </c>
      <c r="AB34" s="30">
        <v>104</v>
      </c>
      <c r="AC34" s="30" t="s">
        <v>200</v>
      </c>
      <c r="AD34" s="30" t="s">
        <v>200</v>
      </c>
      <c r="AE34" s="30" t="s">
        <v>261</v>
      </c>
      <c r="AF34" s="30" t="s">
        <v>262</v>
      </c>
      <c r="AG34" s="30" t="s">
        <v>200</v>
      </c>
      <c r="AH34" s="10">
        <v>2</v>
      </c>
      <c r="AI34" s="10">
        <v>1</v>
      </c>
      <c r="AJ34" s="30">
        <f t="shared" si="3"/>
        <v>2</v>
      </c>
      <c r="AK34" s="30" t="str">
        <f t="shared" si="8"/>
        <v>BAJO</v>
      </c>
      <c r="AL34" s="10">
        <v>10</v>
      </c>
      <c r="AM34" s="33">
        <f t="shared" si="4"/>
        <v>20</v>
      </c>
      <c r="AN34" s="30" t="str">
        <f>IF(AND(AM34&gt;=1,AM34&lt;=30),"RIESGO ACEPTABLE",IF(AND(AM34&gt;=40,AM34&lt;=120),"RIESGO MEJORABLE",IF(AND(AM34&gt;=150,AM34&lt;=500),"RIESGO NO ACEPTABLE O ACEPTABLE CON CONTROL ESPECIFICO",IF(AND(AM34&gt;=600,AM34&lt;=4000),"RIESGO NO ACEPTABLE",IF(AND(AM34=0),"-")))))</f>
        <v>RIESGO ACEPTABLE</v>
      </c>
      <c r="AO34" s="33" t="str">
        <f t="shared" si="11"/>
        <v>IV</v>
      </c>
      <c r="AP34" s="33">
        <v>104</v>
      </c>
      <c r="AQ34" s="33" t="s">
        <v>263</v>
      </c>
      <c r="AR34" s="33" t="s">
        <v>203</v>
      </c>
      <c r="AS34" s="38" t="s">
        <v>200</v>
      </c>
      <c r="AT34" s="38" t="s">
        <v>200</v>
      </c>
      <c r="AU34" s="30" t="s">
        <v>261</v>
      </c>
      <c r="AV34" s="40" t="s">
        <v>262</v>
      </c>
      <c r="AW34" s="30" t="s">
        <v>200</v>
      </c>
      <c r="AX34" s="38" t="s">
        <v>228</v>
      </c>
      <c r="AY34" s="37"/>
      <c r="AZ34" s="37"/>
      <c r="BA34" s="38"/>
      <c r="BB34" s="38" t="s">
        <v>163</v>
      </c>
      <c r="BO34" s="61" t="s">
        <v>48</v>
      </c>
    </row>
    <row r="35" spans="1:67" ht="45.75" customHeight="1">
      <c r="A35" s="9"/>
      <c r="B35" s="171"/>
      <c r="C35" s="199"/>
      <c r="D35" s="176"/>
      <c r="E35" s="176"/>
      <c r="F35" s="10" t="s">
        <v>229</v>
      </c>
      <c r="G35" s="64" t="s">
        <v>302</v>
      </c>
      <c r="H35" s="10">
        <v>0</v>
      </c>
      <c r="I35" s="10">
        <v>4</v>
      </c>
      <c r="J35" s="10">
        <v>100</v>
      </c>
      <c r="K35" s="30">
        <v>104</v>
      </c>
      <c r="L35" s="39" t="s">
        <v>68</v>
      </c>
      <c r="M35" s="10" t="s">
        <v>88</v>
      </c>
      <c r="N35" s="12" t="s">
        <v>303</v>
      </c>
      <c r="O35" s="39" t="s">
        <v>68</v>
      </c>
      <c r="P35" s="65" t="s">
        <v>304</v>
      </c>
      <c r="Q35" s="41" t="s">
        <v>200</v>
      </c>
      <c r="R35" s="41" t="s">
        <v>200</v>
      </c>
      <c r="S35" s="30" t="s">
        <v>275</v>
      </c>
      <c r="T35" s="38">
        <v>2</v>
      </c>
      <c r="U35" s="38">
        <v>4</v>
      </c>
      <c r="V35" s="33">
        <f>+T35*U35</f>
        <v>8</v>
      </c>
      <c r="W35" s="30" t="str">
        <f t="shared" si="9"/>
        <v>MEDIO</v>
      </c>
      <c r="X35" s="38">
        <v>60</v>
      </c>
      <c r="Y35" s="33">
        <f t="shared" si="1"/>
        <v>480</v>
      </c>
      <c r="Z35" s="30" t="str">
        <f t="shared" si="12"/>
        <v>RIESGO NO ACEPTABLE O ACEPTABLE CON CONTROL ESPECIFICO</v>
      </c>
      <c r="AA35" s="30" t="str">
        <f t="shared" si="2"/>
        <v>II</v>
      </c>
      <c r="AB35" s="30">
        <v>104</v>
      </c>
      <c r="AC35" s="30" t="s">
        <v>200</v>
      </c>
      <c r="AD35" s="30" t="s">
        <v>200</v>
      </c>
      <c r="AE35" s="30" t="s">
        <v>305</v>
      </c>
      <c r="AF35" s="30" t="s">
        <v>277</v>
      </c>
      <c r="AG35" s="30" t="s">
        <v>200</v>
      </c>
      <c r="AH35" s="38">
        <v>2</v>
      </c>
      <c r="AI35" s="38">
        <v>3</v>
      </c>
      <c r="AJ35" s="33">
        <f t="shared" si="3"/>
        <v>6</v>
      </c>
      <c r="AK35" s="30" t="str">
        <f t="shared" si="8"/>
        <v>MEDIO</v>
      </c>
      <c r="AL35" s="38">
        <v>25</v>
      </c>
      <c r="AM35" s="33">
        <f t="shared" si="4"/>
        <v>150</v>
      </c>
      <c r="AN35" s="30" t="str">
        <f t="shared" si="10"/>
        <v>RIESGO NO ACEPTABLE O ACEPTABLE CON CONTROL ESPECIFICO</v>
      </c>
      <c r="AO35" s="33" t="str">
        <f t="shared" si="11"/>
        <v>II</v>
      </c>
      <c r="AP35" s="33">
        <v>104</v>
      </c>
      <c r="AQ35" s="33" t="s">
        <v>263</v>
      </c>
      <c r="AR35" s="33" t="s">
        <v>203</v>
      </c>
      <c r="AS35" s="38" t="s">
        <v>200</v>
      </c>
      <c r="AT35" s="38" t="s">
        <v>200</v>
      </c>
      <c r="AU35" s="30" t="s">
        <v>305</v>
      </c>
      <c r="AV35" s="30" t="s">
        <v>277</v>
      </c>
      <c r="AW35" s="30" t="s">
        <v>200</v>
      </c>
      <c r="AX35" s="38" t="s">
        <v>228</v>
      </c>
      <c r="AY35" s="38"/>
      <c r="AZ35" s="38"/>
      <c r="BA35" s="38"/>
      <c r="BB35" s="38" t="s">
        <v>163</v>
      </c>
      <c r="BO35" s="61" t="s">
        <v>113</v>
      </c>
    </row>
    <row r="36" spans="1:67" ht="45.75" customHeight="1">
      <c r="A36" s="9"/>
      <c r="B36" s="171"/>
      <c r="C36" s="189" t="s">
        <v>328</v>
      </c>
      <c r="D36" s="175" t="s">
        <v>306</v>
      </c>
      <c r="E36" s="175" t="s">
        <v>307</v>
      </c>
      <c r="F36" s="10" t="s">
        <v>229</v>
      </c>
      <c r="G36" s="10" t="s">
        <v>308</v>
      </c>
      <c r="H36" s="10">
        <v>0</v>
      </c>
      <c r="I36" s="10">
        <v>1</v>
      </c>
      <c r="J36" s="10">
        <v>0</v>
      </c>
      <c r="K36" s="30">
        <v>1</v>
      </c>
      <c r="L36" s="39" t="s">
        <v>41</v>
      </c>
      <c r="M36" s="10" t="s">
        <v>131</v>
      </c>
      <c r="N36" s="12" t="s">
        <v>309</v>
      </c>
      <c r="O36" s="39" t="s">
        <v>41</v>
      </c>
      <c r="P36" s="32" t="s">
        <v>252</v>
      </c>
      <c r="Q36" s="30" t="s">
        <v>200</v>
      </c>
      <c r="R36" s="30" t="s">
        <v>200</v>
      </c>
      <c r="S36" s="30" t="s">
        <v>253</v>
      </c>
      <c r="T36" s="10">
        <v>2</v>
      </c>
      <c r="U36" s="10">
        <v>3</v>
      </c>
      <c r="V36" s="33">
        <f>+T36*U36</f>
        <v>6</v>
      </c>
      <c r="W36" s="30" t="str">
        <f t="shared" si="9"/>
        <v>MEDIO</v>
      </c>
      <c r="X36" s="10">
        <v>10</v>
      </c>
      <c r="Y36" s="30">
        <f t="shared" si="1"/>
        <v>60</v>
      </c>
      <c r="Z36" s="34" t="str">
        <f t="shared" si="12"/>
        <v>RIESGO MEJORABLE</v>
      </c>
      <c r="AA36" s="30" t="str">
        <f>+IF(AND(Y36&gt;=0.1,Y36&lt;=31),"IV",IF(AND(Y36&gt;=40,Y36&lt;=120),"III",IF(AND(Y36&gt;=150,Y36&lt;=500),"II",IF(AND(Y36&gt;=600,Y36&lt;=4000),"I",IF(AND(Y36=0),"-")))))</f>
        <v>III</v>
      </c>
      <c r="AB36" s="30">
        <v>1</v>
      </c>
      <c r="AC36" s="41" t="s">
        <v>200</v>
      </c>
      <c r="AD36" s="42" t="s">
        <v>200</v>
      </c>
      <c r="AE36" s="42" t="s">
        <v>200</v>
      </c>
      <c r="AF36" s="30" t="s">
        <v>254</v>
      </c>
      <c r="AG36" s="30" t="s">
        <v>255</v>
      </c>
      <c r="AH36" s="10">
        <v>2</v>
      </c>
      <c r="AI36" s="10">
        <v>2</v>
      </c>
      <c r="AJ36" s="30">
        <f t="shared" si="3"/>
        <v>4</v>
      </c>
      <c r="AK36" s="30" t="str">
        <f t="shared" si="8"/>
        <v>BAJO</v>
      </c>
      <c r="AL36" s="10">
        <v>10</v>
      </c>
      <c r="AM36" s="33">
        <f t="shared" si="4"/>
        <v>40</v>
      </c>
      <c r="AN36" s="45" t="str">
        <f t="shared" si="10"/>
        <v>RIESGO MEJORABLE</v>
      </c>
      <c r="AO36" s="33" t="str">
        <f t="shared" si="11"/>
        <v>III</v>
      </c>
      <c r="AP36" s="33">
        <v>1</v>
      </c>
      <c r="AQ36" s="30" t="s">
        <v>256</v>
      </c>
      <c r="AR36" s="33" t="s">
        <v>203</v>
      </c>
      <c r="AS36" s="38" t="s">
        <v>200</v>
      </c>
      <c r="AT36" s="38" t="s">
        <v>200</v>
      </c>
      <c r="AU36" s="38" t="s">
        <v>200</v>
      </c>
      <c r="AV36" s="40" t="s">
        <v>254</v>
      </c>
      <c r="AW36" s="30" t="s">
        <v>255</v>
      </c>
      <c r="AX36" s="38" t="s">
        <v>228</v>
      </c>
      <c r="AY36" s="37"/>
      <c r="AZ36" s="37"/>
      <c r="BA36" s="38"/>
      <c r="BB36" s="38" t="s">
        <v>163</v>
      </c>
      <c r="BO36" s="61" t="s">
        <v>114</v>
      </c>
    </row>
    <row r="37" spans="1:67" ht="45.75" customHeight="1">
      <c r="A37" s="9"/>
      <c r="B37" s="171"/>
      <c r="C37" s="199"/>
      <c r="D37" s="176"/>
      <c r="E37" s="176"/>
      <c r="F37" s="10" t="s">
        <v>229</v>
      </c>
      <c r="G37" s="10" t="s">
        <v>308</v>
      </c>
      <c r="H37" s="10">
        <v>0</v>
      </c>
      <c r="I37" s="10">
        <v>1</v>
      </c>
      <c r="J37" s="10">
        <v>0</v>
      </c>
      <c r="K37" s="30">
        <v>1</v>
      </c>
      <c r="L37" s="31" t="s">
        <v>148</v>
      </c>
      <c r="M37" s="10" t="s">
        <v>55</v>
      </c>
      <c r="N37" s="32" t="s">
        <v>231</v>
      </c>
      <c r="O37" s="39" t="s">
        <v>148</v>
      </c>
      <c r="P37" s="32" t="s">
        <v>232</v>
      </c>
      <c r="Q37" s="30" t="s">
        <v>200</v>
      </c>
      <c r="R37" s="30" t="s">
        <v>200</v>
      </c>
      <c r="S37" s="30" t="s">
        <v>288</v>
      </c>
      <c r="T37" s="10">
        <v>2</v>
      </c>
      <c r="U37" s="10">
        <v>4</v>
      </c>
      <c r="V37" s="30">
        <v>8</v>
      </c>
      <c r="W37" s="30" t="str">
        <f t="shared" si="9"/>
        <v>MEDIO</v>
      </c>
      <c r="X37" s="10">
        <v>25</v>
      </c>
      <c r="Y37" s="30">
        <f t="shared" si="1"/>
        <v>200</v>
      </c>
      <c r="Z37" s="30" t="str">
        <f t="shared" si="12"/>
        <v>RIESGO NO ACEPTABLE O ACEPTABLE CON CONTROL ESPECIFICO</v>
      </c>
      <c r="AA37" s="41" t="str">
        <f>+IF(AND(Y37&gt;=0.1,Y37&lt;=31),"IV",IF(AND(Y37&gt;=40,Y37&lt;=120),"III",IF(AND(Y37&gt;=150,Y37&lt;=500),"II",IF(AND(Y37&gt;=600,Y37&lt;=4000),"I",IF(AND(Y37=0),"-")))))</f>
        <v>II</v>
      </c>
      <c r="AB37" s="30">
        <v>1</v>
      </c>
      <c r="AC37" s="41" t="s">
        <v>200</v>
      </c>
      <c r="AD37" s="42" t="s">
        <v>200</v>
      </c>
      <c r="AE37" s="42" t="s">
        <v>200</v>
      </c>
      <c r="AF37" s="30" t="s">
        <v>289</v>
      </c>
      <c r="AG37" s="30" t="s">
        <v>200</v>
      </c>
      <c r="AH37" s="10">
        <v>2</v>
      </c>
      <c r="AI37" s="10">
        <v>3</v>
      </c>
      <c r="AJ37" s="41">
        <f t="shared" si="3"/>
        <v>6</v>
      </c>
      <c r="AK37" s="30" t="str">
        <f t="shared" si="8"/>
        <v>MEDIO</v>
      </c>
      <c r="AL37" s="10">
        <v>10</v>
      </c>
      <c r="AM37" s="43">
        <f t="shared" si="4"/>
        <v>60</v>
      </c>
      <c r="AN37" s="45" t="str">
        <f t="shared" si="10"/>
        <v>RIESGO MEJORABLE</v>
      </c>
      <c r="AO37" s="43" t="str">
        <f t="shared" si="11"/>
        <v>III</v>
      </c>
      <c r="AP37" s="33">
        <v>1</v>
      </c>
      <c r="AQ37" s="33" t="s">
        <v>237</v>
      </c>
      <c r="AR37" s="33" t="s">
        <v>203</v>
      </c>
      <c r="AS37" s="38" t="s">
        <v>200</v>
      </c>
      <c r="AT37" s="38" t="s">
        <v>200</v>
      </c>
      <c r="AU37" s="38" t="s">
        <v>200</v>
      </c>
      <c r="AV37" s="44" t="s">
        <v>291</v>
      </c>
      <c r="AW37" s="30" t="s">
        <v>200</v>
      </c>
      <c r="AX37" s="38" t="s">
        <v>228</v>
      </c>
      <c r="AY37" s="37"/>
      <c r="AZ37" s="37"/>
      <c r="BA37" s="38"/>
      <c r="BB37" s="38" t="s">
        <v>163</v>
      </c>
      <c r="BO37" s="61" t="s">
        <v>115</v>
      </c>
    </row>
    <row r="38" spans="1:67" ht="45.75" customHeight="1">
      <c r="A38" s="9"/>
      <c r="B38" s="171"/>
      <c r="C38" s="199"/>
      <c r="D38" s="176"/>
      <c r="E38" s="176"/>
      <c r="F38" s="10" t="s">
        <v>229</v>
      </c>
      <c r="G38" s="10" t="s">
        <v>308</v>
      </c>
      <c r="H38" s="10">
        <v>0</v>
      </c>
      <c r="I38" s="10">
        <v>1</v>
      </c>
      <c r="J38" s="10">
        <v>0</v>
      </c>
      <c r="K38" s="30">
        <v>1</v>
      </c>
      <c r="L38" s="39" t="s">
        <v>30</v>
      </c>
      <c r="M38" s="10" t="s">
        <v>34</v>
      </c>
      <c r="N38" s="12" t="s">
        <v>310</v>
      </c>
      <c r="O38" s="39" t="s">
        <v>30</v>
      </c>
      <c r="P38" s="10" t="s">
        <v>311</v>
      </c>
      <c r="Q38" s="41" t="s">
        <v>200</v>
      </c>
      <c r="R38" s="41" t="s">
        <v>200</v>
      </c>
      <c r="S38" s="30" t="s">
        <v>312</v>
      </c>
      <c r="T38" s="38">
        <v>2</v>
      </c>
      <c r="U38" s="38">
        <v>3</v>
      </c>
      <c r="V38" s="33">
        <f>+T38*U38</f>
        <v>6</v>
      </c>
      <c r="W38" s="30" t="str">
        <f t="shared" si="9"/>
        <v>MEDIO</v>
      </c>
      <c r="X38" s="38">
        <v>25</v>
      </c>
      <c r="Y38" s="33">
        <f t="shared" si="1"/>
        <v>150</v>
      </c>
      <c r="Z38" s="30" t="str">
        <f t="shared" si="12"/>
        <v>RIESGO NO ACEPTABLE O ACEPTABLE CON CONTROL ESPECIFICO</v>
      </c>
      <c r="AA38" s="30" t="str">
        <f aca="true" t="shared" si="13" ref="AA38:AA44">+IF(AND(Y38&gt;=0.1,Y38&lt;=31),"IV",IF(AND(Y38&gt;=40,Y38&lt;=120),"III",IF(AND(Y38&gt;=150,Y38&lt;=500),"II",IF(AND(Y38&gt;=600,Y38&lt;=4000),"I",IF(AND(Y38=0),"-")))))</f>
        <v>II</v>
      </c>
      <c r="AB38" s="30">
        <v>1</v>
      </c>
      <c r="AC38" s="41" t="s">
        <v>200</v>
      </c>
      <c r="AD38" s="41" t="s">
        <v>200</v>
      </c>
      <c r="AE38" s="41" t="s">
        <v>200</v>
      </c>
      <c r="AF38" s="30" t="s">
        <v>277</v>
      </c>
      <c r="AG38" s="30" t="s">
        <v>313</v>
      </c>
      <c r="AH38" s="38">
        <v>2</v>
      </c>
      <c r="AI38" s="38">
        <v>2</v>
      </c>
      <c r="AJ38" s="33">
        <f t="shared" si="3"/>
        <v>4</v>
      </c>
      <c r="AK38" s="30" t="str">
        <f t="shared" si="8"/>
        <v>BAJO</v>
      </c>
      <c r="AL38" s="38">
        <v>10</v>
      </c>
      <c r="AM38" s="33">
        <f t="shared" si="4"/>
        <v>40</v>
      </c>
      <c r="AN38" s="34" t="str">
        <f t="shared" si="10"/>
        <v>RIESGO MEJORABLE</v>
      </c>
      <c r="AO38" s="33" t="str">
        <f t="shared" si="11"/>
        <v>III</v>
      </c>
      <c r="AP38" s="33">
        <v>1</v>
      </c>
      <c r="AQ38" s="30" t="s">
        <v>314</v>
      </c>
      <c r="AR38" s="33" t="s">
        <v>203</v>
      </c>
      <c r="AS38" s="41" t="s">
        <v>200</v>
      </c>
      <c r="AT38" s="41" t="s">
        <v>200</v>
      </c>
      <c r="AU38" s="41" t="s">
        <v>200</v>
      </c>
      <c r="AV38" s="30" t="s">
        <v>277</v>
      </c>
      <c r="AW38" s="30" t="s">
        <v>313</v>
      </c>
      <c r="AX38" s="38" t="s">
        <v>228</v>
      </c>
      <c r="AY38" s="38"/>
      <c r="AZ38" s="38"/>
      <c r="BA38" s="38"/>
      <c r="BB38" s="38" t="s">
        <v>163</v>
      </c>
      <c r="BO38" s="61" t="s">
        <v>116</v>
      </c>
    </row>
    <row r="39" spans="1:67" ht="45.75" customHeight="1">
      <c r="A39" s="9"/>
      <c r="B39" s="171"/>
      <c r="C39" s="199"/>
      <c r="D39" s="176"/>
      <c r="E39" s="176"/>
      <c r="F39" s="10" t="s">
        <v>229</v>
      </c>
      <c r="G39" s="10" t="s">
        <v>308</v>
      </c>
      <c r="H39" s="10">
        <v>0</v>
      </c>
      <c r="I39" s="10">
        <v>1</v>
      </c>
      <c r="J39" s="10">
        <v>0</v>
      </c>
      <c r="K39" s="30">
        <v>1</v>
      </c>
      <c r="L39" s="39" t="s">
        <v>35</v>
      </c>
      <c r="M39" s="10" t="s">
        <v>36</v>
      </c>
      <c r="N39" s="12" t="s">
        <v>315</v>
      </c>
      <c r="O39" s="39" t="s">
        <v>35</v>
      </c>
      <c r="P39" s="10" t="s">
        <v>316</v>
      </c>
      <c r="Q39" s="41" t="s">
        <v>200</v>
      </c>
      <c r="R39" s="41" t="s">
        <v>200</v>
      </c>
      <c r="S39" s="30" t="s">
        <v>313</v>
      </c>
      <c r="T39" s="38">
        <v>2</v>
      </c>
      <c r="U39" s="38">
        <v>3</v>
      </c>
      <c r="V39" s="33">
        <f>+T39*U39</f>
        <v>6</v>
      </c>
      <c r="W39" s="30" t="str">
        <f t="shared" si="9"/>
        <v>MEDIO</v>
      </c>
      <c r="X39" s="38">
        <v>25</v>
      </c>
      <c r="Y39" s="33">
        <f t="shared" si="1"/>
        <v>150</v>
      </c>
      <c r="Z39" s="30" t="str">
        <f t="shared" si="12"/>
        <v>RIESGO NO ACEPTABLE O ACEPTABLE CON CONTROL ESPECIFICO</v>
      </c>
      <c r="AA39" s="30" t="str">
        <f t="shared" si="13"/>
        <v>II</v>
      </c>
      <c r="AB39" s="30">
        <v>1</v>
      </c>
      <c r="AC39" s="41" t="s">
        <v>200</v>
      </c>
      <c r="AD39" s="41" t="s">
        <v>200</v>
      </c>
      <c r="AE39" s="41" t="s">
        <v>200</v>
      </c>
      <c r="AF39" s="30" t="s">
        <v>317</v>
      </c>
      <c r="AG39" s="30" t="s">
        <v>313</v>
      </c>
      <c r="AH39" s="38">
        <v>2</v>
      </c>
      <c r="AI39" s="38">
        <v>2</v>
      </c>
      <c r="AJ39" s="33">
        <f t="shared" si="3"/>
        <v>4</v>
      </c>
      <c r="AK39" s="30" t="str">
        <f t="shared" si="8"/>
        <v>BAJO</v>
      </c>
      <c r="AL39" s="38">
        <v>25</v>
      </c>
      <c r="AM39" s="33">
        <f t="shared" si="4"/>
        <v>100</v>
      </c>
      <c r="AN39" s="34" t="str">
        <f t="shared" si="10"/>
        <v>RIESGO MEJORABLE</v>
      </c>
      <c r="AO39" s="33" t="str">
        <f t="shared" si="11"/>
        <v>III</v>
      </c>
      <c r="AP39" s="33">
        <v>1</v>
      </c>
      <c r="AQ39" s="33" t="s">
        <v>318</v>
      </c>
      <c r="AR39" s="33" t="s">
        <v>203</v>
      </c>
      <c r="AS39" s="41" t="s">
        <v>200</v>
      </c>
      <c r="AT39" s="41" t="s">
        <v>200</v>
      </c>
      <c r="AU39" s="41" t="s">
        <v>200</v>
      </c>
      <c r="AV39" s="30" t="s">
        <v>317</v>
      </c>
      <c r="AW39" s="30" t="s">
        <v>313</v>
      </c>
      <c r="AX39" s="38" t="s">
        <v>228</v>
      </c>
      <c r="AY39" s="38"/>
      <c r="AZ39" s="38"/>
      <c r="BA39" s="38"/>
      <c r="BB39" s="38" t="s">
        <v>163</v>
      </c>
      <c r="BO39" s="61" t="s">
        <v>117</v>
      </c>
    </row>
    <row r="40" spans="1:67" ht="45.75" customHeight="1">
      <c r="A40" s="9"/>
      <c r="B40" s="171"/>
      <c r="C40" s="199"/>
      <c r="D40" s="176"/>
      <c r="E40" s="176"/>
      <c r="F40" s="10" t="s">
        <v>229</v>
      </c>
      <c r="G40" s="10" t="s">
        <v>308</v>
      </c>
      <c r="H40" s="10">
        <v>0</v>
      </c>
      <c r="I40" s="10">
        <v>1</v>
      </c>
      <c r="J40" s="10">
        <v>0</v>
      </c>
      <c r="K40" s="30">
        <v>1</v>
      </c>
      <c r="L40" s="31" t="s">
        <v>75</v>
      </c>
      <c r="M40" s="10" t="s">
        <v>76</v>
      </c>
      <c r="N40" s="12" t="s">
        <v>195</v>
      </c>
      <c r="O40" s="39" t="s">
        <v>75</v>
      </c>
      <c r="P40" s="32" t="s">
        <v>196</v>
      </c>
      <c r="Q40" s="30" t="s">
        <v>200</v>
      </c>
      <c r="R40" s="30" t="s">
        <v>287</v>
      </c>
      <c r="S40" s="30" t="s">
        <v>199</v>
      </c>
      <c r="T40" s="10">
        <v>2</v>
      </c>
      <c r="U40" s="10">
        <v>4</v>
      </c>
      <c r="V40" s="33">
        <f>+T40*U40</f>
        <v>8</v>
      </c>
      <c r="W40" s="30" t="str">
        <f t="shared" si="9"/>
        <v>MEDIO</v>
      </c>
      <c r="X40" s="10">
        <v>25</v>
      </c>
      <c r="Y40" s="30">
        <f t="shared" si="1"/>
        <v>200</v>
      </c>
      <c r="Z40" s="30" t="str">
        <f t="shared" si="12"/>
        <v>RIESGO NO ACEPTABLE O ACEPTABLE CON CONTROL ESPECIFICO</v>
      </c>
      <c r="AA40" s="30" t="str">
        <f t="shared" si="13"/>
        <v>II</v>
      </c>
      <c r="AB40" s="30">
        <v>1</v>
      </c>
      <c r="AC40" s="30" t="s">
        <v>200</v>
      </c>
      <c r="AD40" s="30" t="s">
        <v>200</v>
      </c>
      <c r="AE40" s="30" t="s">
        <v>200</v>
      </c>
      <c r="AF40" s="30" t="s">
        <v>277</v>
      </c>
      <c r="AG40" s="30" t="s">
        <v>200</v>
      </c>
      <c r="AH40" s="10">
        <v>2</v>
      </c>
      <c r="AI40" s="10">
        <v>2</v>
      </c>
      <c r="AJ40" s="30">
        <f t="shared" si="3"/>
        <v>4</v>
      </c>
      <c r="AK40" s="30" t="str">
        <f t="shared" si="8"/>
        <v>BAJO</v>
      </c>
      <c r="AL40" s="10">
        <v>10</v>
      </c>
      <c r="AM40" s="33">
        <f t="shared" si="4"/>
        <v>40</v>
      </c>
      <c r="AN40" s="45" t="str">
        <f>IF(AND(AM40&gt;=1,AM40&lt;=30),"RIESGO ACEPTABLE",IF(AND(AM40&gt;=40,AM40&lt;=120),"RIESGO MEJORABLE",IF(AND(AM40&gt;=150,AM40&lt;=500),"RIESGO NO ACEPTABLE O ACEPTABLE CON CONTROL ESPECIFICO",IF(AND(AM40&gt;=600,AM40&lt;=4000),"RIESGO NO ACEPTABLE",IF(AND(AM40=0),"-")))))</f>
        <v>RIESGO MEJORABLE</v>
      </c>
      <c r="AO40" s="33" t="str">
        <f>+IF(AND(AM40&gt;=0.1,AM40&lt;=31),"IV",IF(AND(AM40&gt;=40,AM40&lt;=120),"III",IF(AND(AM40&gt;=150,AM40&lt;=500),"II",IF(AND(AM40&gt;=600,AM40&lt;=4000),"I",IF(AND(AM40=0),"-")))))</f>
        <v>III</v>
      </c>
      <c r="AP40" s="33">
        <v>1</v>
      </c>
      <c r="AQ40" s="30" t="s">
        <v>202</v>
      </c>
      <c r="AR40" s="33" t="s">
        <v>203</v>
      </c>
      <c r="AS40" s="30" t="s">
        <v>200</v>
      </c>
      <c r="AT40" s="30" t="s">
        <v>200</v>
      </c>
      <c r="AU40" s="30" t="s">
        <v>200</v>
      </c>
      <c r="AV40" s="35" t="s">
        <v>204</v>
      </c>
      <c r="AW40" s="30" t="s">
        <v>200</v>
      </c>
      <c r="AX40" s="36" t="s">
        <v>205</v>
      </c>
      <c r="AY40" s="37"/>
      <c r="AZ40" s="37"/>
      <c r="BA40" s="38"/>
      <c r="BB40" s="38" t="s">
        <v>163</v>
      </c>
      <c r="BO40" s="61" t="s">
        <v>118</v>
      </c>
    </row>
    <row r="41" spans="1:67" ht="45.75" customHeight="1">
      <c r="A41" s="9"/>
      <c r="B41" s="171"/>
      <c r="C41" s="199"/>
      <c r="D41" s="176"/>
      <c r="E41" s="176"/>
      <c r="F41" s="10" t="s">
        <v>229</v>
      </c>
      <c r="G41" s="10" t="s">
        <v>308</v>
      </c>
      <c r="H41" s="10">
        <v>0</v>
      </c>
      <c r="I41" s="10">
        <v>1</v>
      </c>
      <c r="J41" s="10">
        <v>0</v>
      </c>
      <c r="K41" s="30">
        <v>1</v>
      </c>
      <c r="L41" s="39" t="s">
        <v>49</v>
      </c>
      <c r="M41" s="51" t="s">
        <v>124</v>
      </c>
      <c r="N41" s="14" t="s">
        <v>215</v>
      </c>
      <c r="O41" s="31" t="s">
        <v>49</v>
      </c>
      <c r="P41" s="52" t="s">
        <v>216</v>
      </c>
      <c r="Q41" s="51" t="s">
        <v>217</v>
      </c>
      <c r="R41" s="10" t="s">
        <v>218</v>
      </c>
      <c r="S41" s="14" t="s">
        <v>219</v>
      </c>
      <c r="T41" s="53">
        <v>2</v>
      </c>
      <c r="U41" s="53">
        <v>4</v>
      </c>
      <c r="V41" s="54">
        <f>+T41*U41</f>
        <v>8</v>
      </c>
      <c r="W41" s="30" t="str">
        <f t="shared" si="9"/>
        <v>MEDIO</v>
      </c>
      <c r="X41" s="53">
        <v>25</v>
      </c>
      <c r="Y41" s="55">
        <f t="shared" si="1"/>
        <v>200</v>
      </c>
      <c r="Z41" s="56" t="s">
        <v>221</v>
      </c>
      <c r="AA41" s="41" t="str">
        <f t="shared" si="13"/>
        <v>II</v>
      </c>
      <c r="AB41" s="30">
        <v>1</v>
      </c>
      <c r="AC41" s="41" t="s">
        <v>200</v>
      </c>
      <c r="AD41" s="41" t="s">
        <v>200</v>
      </c>
      <c r="AE41" s="38" t="s">
        <v>222</v>
      </c>
      <c r="AF41" s="57" t="s">
        <v>300</v>
      </c>
      <c r="AG41" s="47" t="s">
        <v>224</v>
      </c>
      <c r="AH41" s="53">
        <v>2</v>
      </c>
      <c r="AI41" s="53">
        <v>3</v>
      </c>
      <c r="AJ41" s="41">
        <f t="shared" si="3"/>
        <v>6</v>
      </c>
      <c r="AK41" s="30" t="str">
        <f t="shared" si="8"/>
        <v>MEDIO</v>
      </c>
      <c r="AL41" s="10">
        <v>10</v>
      </c>
      <c r="AM41" s="33">
        <f t="shared" si="4"/>
        <v>60</v>
      </c>
      <c r="AN41" s="45" t="str">
        <f>IF(AND(AM41&gt;=1,AM41&lt;=30),"RIESGO ACEPTABLE",IF(AND(AM41&gt;=40,AM41&lt;=120),"RIESGO MEJORABLE",IF(AND(AM41&gt;=150,AM41&lt;=500),"RIESGO NO ACEPTABLE O ACEPTABLE CON CONTROL ESPECIFICO",IF(AND(AM41&gt;=600,AM41&lt;=4000),"RIESGO NO ACEPTABLE",IF(AND(AM41=0),"-")))))</f>
        <v>RIESGO MEJORABLE</v>
      </c>
      <c r="AO41" s="29" t="str">
        <f>+IF(AND(AM41&gt;=0.1,AM41&lt;=31),"IV",IF(AND(AM41&gt;=40,AM41&lt;=120),"III",IF(AND(AM41&gt;=150,AM41&lt;=500),"II",IF(AND(AM41&gt;=600,AM41&lt;=4000),"I",IF(AND(AM41=0),"-")))))</f>
        <v>III</v>
      </c>
      <c r="AP41" s="33">
        <v>1</v>
      </c>
      <c r="AQ41" s="58" t="s">
        <v>226</v>
      </c>
      <c r="AR41" s="33" t="s">
        <v>203</v>
      </c>
      <c r="AS41" s="59" t="s">
        <v>200</v>
      </c>
      <c r="AT41" s="59" t="s">
        <v>200</v>
      </c>
      <c r="AU41" s="30" t="s">
        <v>200</v>
      </c>
      <c r="AV41" s="57" t="s">
        <v>300</v>
      </c>
      <c r="AW41" s="14" t="s">
        <v>227</v>
      </c>
      <c r="AX41" s="57" t="s">
        <v>228</v>
      </c>
      <c r="AY41" s="60"/>
      <c r="AZ41" s="60"/>
      <c r="BA41" s="57"/>
      <c r="BB41" s="38" t="s">
        <v>163</v>
      </c>
      <c r="BO41" s="61" t="s">
        <v>119</v>
      </c>
    </row>
    <row r="42" spans="1:67" ht="45.75" customHeight="1">
      <c r="A42" s="9"/>
      <c r="B42" s="200"/>
      <c r="C42" s="190"/>
      <c r="D42" s="177"/>
      <c r="E42" s="177"/>
      <c r="F42" s="10" t="s">
        <v>229</v>
      </c>
      <c r="G42" s="10" t="s">
        <v>308</v>
      </c>
      <c r="H42" s="10">
        <v>0</v>
      </c>
      <c r="I42" s="10">
        <v>1</v>
      </c>
      <c r="J42" s="10">
        <v>0</v>
      </c>
      <c r="K42" s="30">
        <v>1</v>
      </c>
      <c r="L42" s="11" t="s">
        <v>68</v>
      </c>
      <c r="M42" s="10" t="s">
        <v>91</v>
      </c>
      <c r="N42" s="10" t="s">
        <v>91</v>
      </c>
      <c r="O42" s="11" t="s">
        <v>68</v>
      </c>
      <c r="P42" s="10" t="s">
        <v>319</v>
      </c>
      <c r="Q42" s="41" t="s">
        <v>200</v>
      </c>
      <c r="R42" s="30" t="s">
        <v>320</v>
      </c>
      <c r="S42" s="30" t="s">
        <v>321</v>
      </c>
      <c r="T42" s="38">
        <v>4</v>
      </c>
      <c r="U42" s="53">
        <v>4</v>
      </c>
      <c r="V42" s="43">
        <f>+T42*U42</f>
        <v>16</v>
      </c>
      <c r="W42" s="30" t="str">
        <f t="shared" si="9"/>
        <v>ALTO</v>
      </c>
      <c r="X42" s="53">
        <v>25</v>
      </c>
      <c r="Y42" s="41">
        <f t="shared" si="1"/>
        <v>400</v>
      </c>
      <c r="Z42" s="56" t="s">
        <v>221</v>
      </c>
      <c r="AA42" s="41" t="str">
        <f t="shared" si="13"/>
        <v>II</v>
      </c>
      <c r="AB42" s="30">
        <v>1</v>
      </c>
      <c r="AC42" s="41" t="s">
        <v>200</v>
      </c>
      <c r="AD42" s="41" t="s">
        <v>200</v>
      </c>
      <c r="AE42" s="30" t="s">
        <v>320</v>
      </c>
      <c r="AF42" s="30" t="s">
        <v>321</v>
      </c>
      <c r="AG42" s="30" t="s">
        <v>322</v>
      </c>
      <c r="AH42" s="53">
        <v>2</v>
      </c>
      <c r="AI42" s="53">
        <v>4</v>
      </c>
      <c r="AJ42" s="41">
        <f t="shared" si="3"/>
        <v>8</v>
      </c>
      <c r="AK42" s="30" t="str">
        <f t="shared" si="8"/>
        <v>MEDIO</v>
      </c>
      <c r="AL42" s="10">
        <v>60</v>
      </c>
      <c r="AM42" s="33">
        <f t="shared" si="4"/>
        <v>480</v>
      </c>
      <c r="AN42" s="45" t="str">
        <f>IF(AND(AM42&gt;=1,AM42&lt;=30),"RIESGO ACEPTABLE",IF(AND(AM42&gt;=40,AM42&lt;=120),"RIESGO MEJORABLE",IF(AND(AM42&gt;=150,AM42&lt;=500),"RIESGO NO ACEPTABLE O ACEPTABLE CON CONTROL ESPECIFICO",IF(AND(AM42&gt;=600,AM42&lt;=4000),"RIESGO NO ACEPTABLE",IF(AND(AM42=0),"-")))))</f>
        <v>RIESGO NO ACEPTABLE O ACEPTABLE CON CONTROL ESPECIFICO</v>
      </c>
      <c r="AO42" s="33" t="str">
        <f>+IF(AND(AM42&gt;=0.1,AM42&lt;=31),"IV",IF(AND(AM42&gt;=40,AM42&lt;=120),"III",IF(AND(AM42&gt;=150,AM42&lt;=500),"II",IF(AND(AM42&gt;=600,AM42&lt;=4000),"I",IF(AND(AM42=0),"-")))))</f>
        <v>II</v>
      </c>
      <c r="AP42" s="33">
        <v>1</v>
      </c>
      <c r="AQ42" s="33" t="s">
        <v>318</v>
      </c>
      <c r="AR42" s="33" t="s">
        <v>203</v>
      </c>
      <c r="AS42" s="59" t="s">
        <v>200</v>
      </c>
      <c r="AT42" s="59" t="s">
        <v>200</v>
      </c>
      <c r="AU42" s="30" t="s">
        <v>323</v>
      </c>
      <c r="AV42" s="30" t="s">
        <v>324</v>
      </c>
      <c r="AW42" s="30" t="s">
        <v>325</v>
      </c>
      <c r="AX42" s="57" t="s">
        <v>228</v>
      </c>
      <c r="AY42" s="38"/>
      <c r="AZ42" s="38"/>
      <c r="BA42" s="38"/>
      <c r="BB42" s="57" t="s">
        <v>163</v>
      </c>
      <c r="BO42" s="61" t="s">
        <v>120</v>
      </c>
    </row>
    <row r="43" spans="1:67" ht="45.75" customHeight="1">
      <c r="A43" s="9"/>
      <c r="B43" s="66"/>
      <c r="C43" s="66"/>
      <c r="D43" s="9"/>
      <c r="E43" s="9"/>
      <c r="F43" s="9"/>
      <c r="G43" s="9"/>
      <c r="H43" s="9"/>
      <c r="I43" s="9"/>
      <c r="J43" s="9"/>
      <c r="K43" s="13"/>
      <c r="L43" s="67"/>
      <c r="M43" s="9"/>
      <c r="N43" s="68"/>
      <c r="O43" s="9"/>
      <c r="P43" s="9"/>
      <c r="Q43" s="9"/>
      <c r="R43" s="9"/>
      <c r="S43" s="9"/>
      <c r="T43" s="66"/>
      <c r="U43" s="66"/>
      <c r="W43" s="13"/>
      <c r="X43" s="66"/>
      <c r="Z43" s="13"/>
      <c r="AA43" s="13"/>
      <c r="AB43" s="13"/>
      <c r="AC43" s="9"/>
      <c r="AD43" s="9"/>
      <c r="AE43" s="9"/>
      <c r="AF43" s="9"/>
      <c r="AG43" s="9"/>
      <c r="AH43" s="66"/>
      <c r="AI43" s="66"/>
      <c r="AJ43" s="69"/>
      <c r="AK43" s="13"/>
      <c r="AL43" s="66"/>
      <c r="AM43" s="69"/>
      <c r="AN43" s="13"/>
      <c r="AO43" s="69"/>
      <c r="AP43" s="69"/>
      <c r="AQ43" s="69"/>
      <c r="AR43" s="69"/>
      <c r="AS43" s="70"/>
      <c r="AT43" s="66"/>
      <c r="AU43" s="66"/>
      <c r="AV43" s="66"/>
      <c r="AW43" s="66"/>
      <c r="AX43" s="66"/>
      <c r="AY43" s="66"/>
      <c r="AZ43" s="66"/>
      <c r="BA43" s="66"/>
      <c r="BB43" s="66"/>
      <c r="BO43" s="61" t="s">
        <v>121</v>
      </c>
    </row>
    <row r="44" spans="1:67" ht="45.75" customHeight="1">
      <c r="A44" s="9"/>
      <c r="B44" s="66"/>
      <c r="C44" s="66"/>
      <c r="D44" s="9"/>
      <c r="E44" s="9"/>
      <c r="F44" s="9"/>
      <c r="G44" s="9"/>
      <c r="H44" s="9"/>
      <c r="I44" s="9"/>
      <c r="J44" s="9"/>
      <c r="K44" s="13"/>
      <c r="L44" s="67"/>
      <c r="M44" s="9"/>
      <c r="N44" s="68"/>
      <c r="O44" s="9"/>
      <c r="P44" s="9"/>
      <c r="Q44" s="9"/>
      <c r="R44" s="9"/>
      <c r="S44" s="9"/>
      <c r="T44" s="66"/>
      <c r="U44" s="66"/>
      <c r="W44" s="13"/>
      <c r="X44" s="66"/>
      <c r="Z44" s="13"/>
      <c r="AA44" s="13" t="str">
        <f t="shared" si="13"/>
        <v>-</v>
      </c>
      <c r="AB44" s="13"/>
      <c r="AC44" s="9"/>
      <c r="AD44" s="9"/>
      <c r="AE44" s="9"/>
      <c r="AF44" s="9"/>
      <c r="AG44" s="9"/>
      <c r="AH44" s="66"/>
      <c r="AI44" s="66"/>
      <c r="AJ44" s="69"/>
      <c r="AK44" s="13"/>
      <c r="AL44" s="66"/>
      <c r="AM44" s="69"/>
      <c r="AN44" s="13"/>
      <c r="AO44" s="69"/>
      <c r="AP44" s="69"/>
      <c r="AQ44" s="69"/>
      <c r="AR44" s="69"/>
      <c r="AS44" s="70"/>
      <c r="AT44" s="66"/>
      <c r="AU44" s="66"/>
      <c r="AV44" s="66"/>
      <c r="AW44" s="66"/>
      <c r="AX44" s="66"/>
      <c r="AY44" s="66"/>
      <c r="AZ44" s="66"/>
      <c r="BA44" s="66"/>
      <c r="BB44" s="66"/>
      <c r="BO44" s="61" t="s">
        <v>140</v>
      </c>
    </row>
    <row r="45" spans="1:67" ht="45.75" customHeight="1">
      <c r="A45" s="9"/>
      <c r="B45" s="66"/>
      <c r="C45" s="66"/>
      <c r="D45" s="9"/>
      <c r="E45" s="9"/>
      <c r="F45" s="9"/>
      <c r="G45" s="9"/>
      <c r="H45" s="9"/>
      <c r="I45" s="9"/>
      <c r="J45" s="9"/>
      <c r="K45" s="13"/>
      <c r="L45" s="67"/>
      <c r="M45" s="9"/>
      <c r="N45" s="68"/>
      <c r="O45" s="9"/>
      <c r="P45" s="9"/>
      <c r="Q45" s="9"/>
      <c r="R45" s="9"/>
      <c r="S45" s="9"/>
      <c r="T45" s="66"/>
      <c r="U45" s="66"/>
      <c r="W45" s="13"/>
      <c r="X45" s="66"/>
      <c r="Z45" s="13"/>
      <c r="AA45" s="13"/>
      <c r="AB45" s="13"/>
      <c r="AC45" s="9"/>
      <c r="AD45" s="9"/>
      <c r="AE45" s="9"/>
      <c r="AF45" s="9"/>
      <c r="AG45" s="9"/>
      <c r="AH45" s="66"/>
      <c r="AI45" s="66"/>
      <c r="AJ45" s="69"/>
      <c r="AK45" s="13"/>
      <c r="AL45" s="66"/>
      <c r="AM45" s="69"/>
      <c r="AN45" s="13"/>
      <c r="AO45" s="69"/>
      <c r="AP45" s="69"/>
      <c r="AQ45" s="69"/>
      <c r="AR45" s="69"/>
      <c r="AS45" s="70"/>
      <c r="AT45" s="66"/>
      <c r="AU45" s="66"/>
      <c r="AV45" s="66"/>
      <c r="AW45" s="66"/>
      <c r="AX45" s="66"/>
      <c r="AY45" s="66"/>
      <c r="AZ45" s="66"/>
      <c r="BA45" s="66"/>
      <c r="BB45" s="66"/>
      <c r="BO45" s="23" t="s">
        <v>149</v>
      </c>
    </row>
    <row r="46" spans="1:67" ht="45.75" customHeight="1">
      <c r="A46" s="9"/>
      <c r="B46" s="66"/>
      <c r="C46" s="66"/>
      <c r="D46" s="9"/>
      <c r="E46" s="9"/>
      <c r="F46" s="9"/>
      <c r="G46" s="9"/>
      <c r="H46" s="9"/>
      <c r="I46" s="9"/>
      <c r="J46" s="9"/>
      <c r="K46" s="13"/>
      <c r="L46" s="67"/>
      <c r="M46" s="9"/>
      <c r="N46" s="68"/>
      <c r="O46" s="9"/>
      <c r="P46" s="9"/>
      <c r="Q46" s="9"/>
      <c r="R46" s="9"/>
      <c r="S46" s="9"/>
      <c r="T46" s="66"/>
      <c r="U46" s="66"/>
      <c r="W46" s="13"/>
      <c r="X46" s="66"/>
      <c r="Z46" s="13"/>
      <c r="AA46" s="13"/>
      <c r="AB46" s="13"/>
      <c r="AC46" s="9"/>
      <c r="AD46" s="9"/>
      <c r="AE46" s="9"/>
      <c r="AF46" s="9"/>
      <c r="AG46" s="9"/>
      <c r="AH46" s="66"/>
      <c r="AI46" s="66"/>
      <c r="AJ46" s="69"/>
      <c r="AK46" s="13"/>
      <c r="AL46" s="66"/>
      <c r="AM46" s="69"/>
      <c r="AN46" s="13"/>
      <c r="AO46" s="69"/>
      <c r="AP46" s="69"/>
      <c r="AQ46" s="69"/>
      <c r="AR46" s="69"/>
      <c r="AS46" s="70"/>
      <c r="AT46" s="66"/>
      <c r="AU46" s="66"/>
      <c r="AV46" s="66"/>
      <c r="AW46" s="66"/>
      <c r="AX46" s="66"/>
      <c r="AY46" s="66"/>
      <c r="AZ46" s="66"/>
      <c r="BA46" s="66"/>
      <c r="BB46" s="66"/>
      <c r="BO46" s="23" t="s">
        <v>150</v>
      </c>
    </row>
    <row r="47" spans="1:67" ht="45.75" customHeight="1">
      <c r="A47" s="9"/>
      <c r="B47" s="66"/>
      <c r="C47" s="66"/>
      <c r="D47" s="9"/>
      <c r="E47" s="9"/>
      <c r="F47" s="9"/>
      <c r="G47" s="9"/>
      <c r="H47" s="9"/>
      <c r="I47" s="9"/>
      <c r="J47" s="9"/>
      <c r="K47" s="13"/>
      <c r="L47" s="67"/>
      <c r="M47" s="9"/>
      <c r="N47" s="68"/>
      <c r="O47" s="9"/>
      <c r="P47" s="9"/>
      <c r="Q47" s="9"/>
      <c r="R47" s="9"/>
      <c r="S47" s="9"/>
      <c r="T47" s="66"/>
      <c r="U47" s="66"/>
      <c r="W47" s="13"/>
      <c r="X47" s="66"/>
      <c r="Z47" s="13"/>
      <c r="AA47" s="13"/>
      <c r="AB47" s="13"/>
      <c r="AC47" s="9"/>
      <c r="AD47" s="9"/>
      <c r="AE47" s="9"/>
      <c r="AF47" s="9"/>
      <c r="AG47" s="9"/>
      <c r="AH47" s="66"/>
      <c r="AI47" s="66"/>
      <c r="AJ47" s="69"/>
      <c r="AK47" s="13"/>
      <c r="AL47" s="66"/>
      <c r="AM47" s="69"/>
      <c r="AN47" s="13"/>
      <c r="AO47" s="69"/>
      <c r="AP47" s="69"/>
      <c r="AQ47" s="69"/>
      <c r="AR47" s="69"/>
      <c r="AS47" s="70"/>
      <c r="AT47" s="66"/>
      <c r="AU47" s="66"/>
      <c r="AV47" s="66"/>
      <c r="AW47" s="66"/>
      <c r="AX47" s="66"/>
      <c r="AY47" s="66"/>
      <c r="AZ47" s="66"/>
      <c r="BA47" s="66"/>
      <c r="BB47" s="66"/>
      <c r="BO47" s="23" t="s">
        <v>124</v>
      </c>
    </row>
    <row r="48" spans="1:67" ht="45.75" customHeight="1">
      <c r="A48" s="9"/>
      <c r="B48" s="66"/>
      <c r="C48" s="66"/>
      <c r="D48" s="9"/>
      <c r="E48" s="9"/>
      <c r="F48" s="9"/>
      <c r="G48" s="9"/>
      <c r="H48" s="9"/>
      <c r="I48" s="9"/>
      <c r="J48" s="9"/>
      <c r="K48" s="13"/>
      <c r="L48" s="67"/>
      <c r="M48" s="9"/>
      <c r="N48" s="68"/>
      <c r="O48" s="9"/>
      <c r="P48" s="9"/>
      <c r="Q48" s="9"/>
      <c r="R48" s="9"/>
      <c r="S48" s="9"/>
      <c r="T48" s="66"/>
      <c r="U48" s="66"/>
      <c r="W48" s="13"/>
      <c r="X48" s="66"/>
      <c r="Z48" s="13"/>
      <c r="AA48" s="13"/>
      <c r="AB48" s="13"/>
      <c r="AC48" s="9"/>
      <c r="AD48" s="9"/>
      <c r="AE48" s="9"/>
      <c r="AF48" s="9"/>
      <c r="AG48" s="9"/>
      <c r="AH48" s="66"/>
      <c r="AI48" s="66"/>
      <c r="AJ48" s="69"/>
      <c r="AK48" s="13"/>
      <c r="AL48" s="66"/>
      <c r="AM48" s="69"/>
      <c r="AN48" s="13"/>
      <c r="AO48" s="69"/>
      <c r="AP48" s="69"/>
      <c r="AQ48" s="69"/>
      <c r="AR48" s="69"/>
      <c r="AS48" s="70"/>
      <c r="AT48" s="66"/>
      <c r="AU48" s="66"/>
      <c r="AV48" s="66"/>
      <c r="AW48" s="66"/>
      <c r="AX48" s="66"/>
      <c r="AY48" s="66"/>
      <c r="AZ48" s="66"/>
      <c r="BA48" s="66"/>
      <c r="BB48" s="66"/>
      <c r="BO48" s="23" t="s">
        <v>125</v>
      </c>
    </row>
    <row r="49" spans="1:67" ht="45.75" customHeight="1">
      <c r="A49" s="9"/>
      <c r="B49" s="66"/>
      <c r="C49" s="66"/>
      <c r="D49" s="9"/>
      <c r="E49" s="9"/>
      <c r="F49" s="9"/>
      <c r="G49" s="9"/>
      <c r="H49" s="9"/>
      <c r="I49" s="9"/>
      <c r="J49" s="9"/>
      <c r="K49" s="13"/>
      <c r="L49" s="67"/>
      <c r="M49" s="9"/>
      <c r="N49" s="68"/>
      <c r="O49" s="9"/>
      <c r="P49" s="9"/>
      <c r="Q49" s="9"/>
      <c r="R49" s="9"/>
      <c r="S49" s="9"/>
      <c r="T49" s="66"/>
      <c r="U49" s="66"/>
      <c r="W49" s="13"/>
      <c r="X49" s="66"/>
      <c r="Z49" s="13"/>
      <c r="AA49" s="13"/>
      <c r="AB49" s="13"/>
      <c r="AC49" s="9"/>
      <c r="AD49" s="9"/>
      <c r="AE49" s="9"/>
      <c r="AF49" s="9"/>
      <c r="AG49" s="9"/>
      <c r="AH49" s="66"/>
      <c r="AI49" s="66"/>
      <c r="AJ49" s="69"/>
      <c r="AK49" s="13"/>
      <c r="AL49" s="66"/>
      <c r="AM49" s="69"/>
      <c r="AN49" s="13"/>
      <c r="AO49" s="69"/>
      <c r="AP49" s="69"/>
      <c r="AQ49" s="69"/>
      <c r="AR49" s="69"/>
      <c r="AS49" s="70"/>
      <c r="AT49" s="66"/>
      <c r="AU49" s="66"/>
      <c r="AV49" s="66"/>
      <c r="AW49" s="66"/>
      <c r="AX49" s="66"/>
      <c r="AY49" s="66"/>
      <c r="AZ49" s="66"/>
      <c r="BA49" s="66"/>
      <c r="BB49" s="66"/>
      <c r="BO49" s="23" t="s">
        <v>50</v>
      </c>
    </row>
    <row r="50" spans="1:67" ht="45.75" customHeight="1">
      <c r="A50" s="9"/>
      <c r="B50" s="66"/>
      <c r="C50" s="66"/>
      <c r="D50" s="9"/>
      <c r="E50" s="9"/>
      <c r="F50" s="9"/>
      <c r="G50" s="9"/>
      <c r="H50" s="9"/>
      <c r="I50" s="9"/>
      <c r="J50" s="9"/>
      <c r="K50" s="13"/>
      <c r="L50" s="67"/>
      <c r="M50" s="9"/>
      <c r="N50" s="68"/>
      <c r="O50" s="9"/>
      <c r="P50" s="9"/>
      <c r="Q50" s="9"/>
      <c r="R50" s="9"/>
      <c r="S50" s="9"/>
      <c r="T50" s="66"/>
      <c r="U50" s="66"/>
      <c r="W50" s="13"/>
      <c r="X50" s="66"/>
      <c r="Z50" s="13"/>
      <c r="AA50" s="13"/>
      <c r="AB50" s="13"/>
      <c r="AC50" s="9"/>
      <c r="AD50" s="9"/>
      <c r="AE50" s="9"/>
      <c r="AF50" s="9"/>
      <c r="AG50" s="9"/>
      <c r="AH50" s="66"/>
      <c r="AI50" s="66"/>
      <c r="AJ50" s="69"/>
      <c r="AK50" s="13"/>
      <c r="AL50" s="66"/>
      <c r="AM50" s="69"/>
      <c r="AN50" s="13"/>
      <c r="AO50" s="69"/>
      <c r="AP50" s="69"/>
      <c r="AQ50" s="69"/>
      <c r="AR50" s="69"/>
      <c r="AS50" s="70"/>
      <c r="AT50" s="66"/>
      <c r="AU50" s="66"/>
      <c r="AV50" s="66"/>
      <c r="AW50" s="66"/>
      <c r="AX50" s="66"/>
      <c r="AY50" s="66"/>
      <c r="AZ50" s="66"/>
      <c r="BA50" s="66"/>
      <c r="BB50" s="66"/>
      <c r="BO50" s="23" t="s">
        <v>51</v>
      </c>
    </row>
    <row r="51" spans="1:67" ht="45.75" customHeight="1">
      <c r="A51" s="9"/>
      <c r="B51" s="66"/>
      <c r="C51" s="66"/>
      <c r="D51" s="9"/>
      <c r="E51" s="9"/>
      <c r="F51" s="9"/>
      <c r="G51" s="9"/>
      <c r="H51" s="9"/>
      <c r="I51" s="9"/>
      <c r="J51" s="9"/>
      <c r="K51" s="13"/>
      <c r="L51" s="67"/>
      <c r="M51" s="9"/>
      <c r="N51" s="68"/>
      <c r="O51" s="9"/>
      <c r="P51" s="9"/>
      <c r="Q51" s="9"/>
      <c r="R51" s="9"/>
      <c r="S51" s="9"/>
      <c r="T51" s="66"/>
      <c r="U51" s="66"/>
      <c r="W51" s="13"/>
      <c r="X51" s="66"/>
      <c r="Z51" s="13"/>
      <c r="AA51" s="13"/>
      <c r="AB51" s="13"/>
      <c r="AC51" s="9"/>
      <c r="AD51" s="9"/>
      <c r="AE51" s="9"/>
      <c r="AF51" s="9"/>
      <c r="AG51" s="9"/>
      <c r="AH51" s="66"/>
      <c r="AI51" s="66"/>
      <c r="AJ51" s="69"/>
      <c r="AK51" s="13"/>
      <c r="AL51" s="66"/>
      <c r="AM51" s="69"/>
      <c r="AN51" s="13"/>
      <c r="AO51" s="69"/>
      <c r="AP51" s="69"/>
      <c r="AQ51" s="69"/>
      <c r="AR51" s="69"/>
      <c r="AS51" s="70"/>
      <c r="AT51" s="66"/>
      <c r="AU51" s="66"/>
      <c r="AV51" s="66"/>
      <c r="AW51" s="66"/>
      <c r="AX51" s="66"/>
      <c r="AY51" s="66"/>
      <c r="AZ51" s="66"/>
      <c r="BA51" s="66"/>
      <c r="BB51" s="66"/>
      <c r="BO51" s="23" t="s">
        <v>52</v>
      </c>
    </row>
    <row r="52" spans="1:67" ht="45.75" customHeight="1">
      <c r="A52" s="9"/>
      <c r="B52" s="66"/>
      <c r="C52" s="66"/>
      <c r="D52" s="9"/>
      <c r="E52" s="9"/>
      <c r="F52" s="9"/>
      <c r="G52" s="9"/>
      <c r="H52" s="9"/>
      <c r="I52" s="9"/>
      <c r="J52" s="9"/>
      <c r="K52" s="13"/>
      <c r="L52" s="67"/>
      <c r="M52" s="9"/>
      <c r="N52" s="68"/>
      <c r="O52" s="9"/>
      <c r="P52" s="9"/>
      <c r="Q52" s="9"/>
      <c r="R52" s="9"/>
      <c r="S52" s="9"/>
      <c r="T52" s="66"/>
      <c r="U52" s="66"/>
      <c r="W52" s="13"/>
      <c r="X52" s="66"/>
      <c r="Z52" s="13"/>
      <c r="AA52" s="13"/>
      <c r="AB52" s="13"/>
      <c r="AC52" s="9"/>
      <c r="AD52" s="9"/>
      <c r="AE52" s="9"/>
      <c r="AF52" s="9"/>
      <c r="AG52" s="9"/>
      <c r="AH52" s="66"/>
      <c r="AI52" s="66"/>
      <c r="AJ52" s="69"/>
      <c r="AK52" s="13"/>
      <c r="AL52" s="66"/>
      <c r="AM52" s="69"/>
      <c r="AN52" s="13"/>
      <c r="AO52" s="69"/>
      <c r="AP52" s="69"/>
      <c r="AQ52" s="69"/>
      <c r="AR52" s="69"/>
      <c r="AS52" s="70"/>
      <c r="AT52" s="66"/>
      <c r="AU52" s="66"/>
      <c r="AV52" s="66"/>
      <c r="AW52" s="66"/>
      <c r="AX52" s="66"/>
      <c r="AY52" s="66"/>
      <c r="AZ52" s="66"/>
      <c r="BA52" s="66"/>
      <c r="BB52" s="66"/>
      <c r="BO52" s="23" t="s">
        <v>53</v>
      </c>
    </row>
    <row r="53" spans="1:67" ht="45.75" customHeight="1">
      <c r="A53" s="9"/>
      <c r="B53" s="66"/>
      <c r="C53" s="66"/>
      <c r="D53" s="9"/>
      <c r="E53" s="9"/>
      <c r="F53" s="9"/>
      <c r="G53" s="9"/>
      <c r="H53" s="9"/>
      <c r="I53" s="9"/>
      <c r="J53" s="9"/>
      <c r="K53" s="13"/>
      <c r="L53" s="67"/>
      <c r="M53" s="9"/>
      <c r="N53" s="68"/>
      <c r="O53" s="9"/>
      <c r="P53" s="9"/>
      <c r="Q53" s="9"/>
      <c r="R53" s="9"/>
      <c r="S53" s="9"/>
      <c r="T53" s="66"/>
      <c r="U53" s="66"/>
      <c r="W53" s="13"/>
      <c r="X53" s="66"/>
      <c r="Z53" s="13"/>
      <c r="AA53" s="13"/>
      <c r="AB53" s="13"/>
      <c r="AC53" s="9"/>
      <c r="AD53" s="9"/>
      <c r="AE53" s="9"/>
      <c r="AF53" s="9"/>
      <c r="AG53" s="9"/>
      <c r="AH53" s="66"/>
      <c r="AI53" s="66"/>
      <c r="AJ53" s="69"/>
      <c r="AK53" s="13"/>
      <c r="AL53" s="66"/>
      <c r="AM53" s="69"/>
      <c r="AN53" s="13"/>
      <c r="AO53" s="69"/>
      <c r="AP53" s="69"/>
      <c r="AQ53" s="69"/>
      <c r="AR53" s="69"/>
      <c r="AS53" s="70"/>
      <c r="AT53" s="66"/>
      <c r="AU53" s="66"/>
      <c r="AV53" s="66"/>
      <c r="AW53" s="66"/>
      <c r="AX53" s="66"/>
      <c r="AY53" s="66"/>
      <c r="AZ53" s="66"/>
      <c r="BA53" s="66"/>
      <c r="BB53" s="66"/>
      <c r="BO53" s="23" t="s">
        <v>54</v>
      </c>
    </row>
    <row r="54" spans="1:67" ht="45.75" customHeight="1">
      <c r="A54" s="9"/>
      <c r="B54" s="66"/>
      <c r="C54" s="66"/>
      <c r="D54" s="9"/>
      <c r="E54" s="9"/>
      <c r="F54" s="9"/>
      <c r="G54" s="9"/>
      <c r="H54" s="9"/>
      <c r="I54" s="9"/>
      <c r="J54" s="9"/>
      <c r="K54" s="13"/>
      <c r="L54" s="67"/>
      <c r="M54" s="9"/>
      <c r="N54" s="68"/>
      <c r="O54" s="9"/>
      <c r="P54" s="9"/>
      <c r="Q54" s="9"/>
      <c r="R54" s="9"/>
      <c r="S54" s="9"/>
      <c r="T54" s="66"/>
      <c r="U54" s="66"/>
      <c r="W54" s="13"/>
      <c r="X54" s="66"/>
      <c r="Z54" s="13"/>
      <c r="AA54" s="13"/>
      <c r="AB54" s="13"/>
      <c r="AC54" s="9"/>
      <c r="AD54" s="9"/>
      <c r="AE54" s="9"/>
      <c r="AF54" s="9"/>
      <c r="AG54" s="9"/>
      <c r="AH54" s="66"/>
      <c r="AI54" s="66"/>
      <c r="AJ54" s="69"/>
      <c r="AK54" s="13"/>
      <c r="AL54" s="66"/>
      <c r="AM54" s="69"/>
      <c r="AN54" s="13"/>
      <c r="AO54" s="69"/>
      <c r="AP54" s="69"/>
      <c r="AQ54" s="69"/>
      <c r="AR54" s="69"/>
      <c r="AS54" s="70"/>
      <c r="AT54" s="66"/>
      <c r="AU54" s="66"/>
      <c r="AV54" s="66"/>
      <c r="AW54" s="66"/>
      <c r="AX54" s="66"/>
      <c r="AY54" s="66"/>
      <c r="AZ54" s="66"/>
      <c r="BA54" s="66"/>
      <c r="BB54" s="66"/>
      <c r="BO54" s="23" t="s">
        <v>55</v>
      </c>
    </row>
    <row r="55" spans="1:67" ht="45.75" customHeight="1">
      <c r="A55" s="9"/>
      <c r="B55" s="66"/>
      <c r="C55" s="66"/>
      <c r="D55" s="9"/>
      <c r="E55" s="9"/>
      <c r="F55" s="9"/>
      <c r="G55" s="9"/>
      <c r="H55" s="9"/>
      <c r="I55" s="9"/>
      <c r="J55" s="9"/>
      <c r="K55" s="13"/>
      <c r="L55" s="67"/>
      <c r="M55" s="9"/>
      <c r="N55" s="68"/>
      <c r="O55" s="9"/>
      <c r="P55" s="9"/>
      <c r="Q55" s="9"/>
      <c r="R55" s="9"/>
      <c r="S55" s="9"/>
      <c r="T55" s="66"/>
      <c r="U55" s="66"/>
      <c r="W55" s="13"/>
      <c r="X55" s="66"/>
      <c r="Z55" s="13"/>
      <c r="AA55" s="13"/>
      <c r="AB55" s="13"/>
      <c r="AC55" s="9"/>
      <c r="AD55" s="9"/>
      <c r="AE55" s="9"/>
      <c r="AF55" s="9"/>
      <c r="AG55" s="9"/>
      <c r="AH55" s="66"/>
      <c r="AI55" s="66"/>
      <c r="AJ55" s="69"/>
      <c r="AK55" s="13"/>
      <c r="AL55" s="66"/>
      <c r="AM55" s="69"/>
      <c r="AN55" s="13"/>
      <c r="AO55" s="69"/>
      <c r="AP55" s="69"/>
      <c r="AQ55" s="69"/>
      <c r="AR55" s="69"/>
      <c r="AS55" s="70"/>
      <c r="AT55" s="66"/>
      <c r="AU55" s="66"/>
      <c r="AV55" s="66"/>
      <c r="AW55" s="66"/>
      <c r="AX55" s="66"/>
      <c r="AY55" s="66"/>
      <c r="AZ55" s="66"/>
      <c r="BA55" s="66"/>
      <c r="BB55" s="66"/>
      <c r="BO55" s="23" t="s">
        <v>82</v>
      </c>
    </row>
    <row r="56" spans="1:67" ht="45.75" customHeight="1">
      <c r="A56" s="9"/>
      <c r="B56" s="66"/>
      <c r="C56" s="66"/>
      <c r="D56" s="9"/>
      <c r="E56" s="9"/>
      <c r="F56" s="9"/>
      <c r="G56" s="9"/>
      <c r="H56" s="9"/>
      <c r="I56" s="9"/>
      <c r="J56" s="9"/>
      <c r="K56" s="13"/>
      <c r="L56" s="67"/>
      <c r="M56" s="9"/>
      <c r="N56" s="68"/>
      <c r="O56" s="9"/>
      <c r="P56" s="9"/>
      <c r="Q56" s="9"/>
      <c r="R56" s="9"/>
      <c r="S56" s="9"/>
      <c r="T56" s="66"/>
      <c r="U56" s="66"/>
      <c r="W56" s="13"/>
      <c r="X56" s="66"/>
      <c r="Z56" s="13"/>
      <c r="AA56" s="13"/>
      <c r="AB56" s="13"/>
      <c r="AC56" s="9"/>
      <c r="AD56" s="9"/>
      <c r="AE56" s="9"/>
      <c r="AF56" s="9"/>
      <c r="AG56" s="9"/>
      <c r="AH56" s="66"/>
      <c r="AI56" s="66"/>
      <c r="AJ56" s="69"/>
      <c r="AK56" s="13"/>
      <c r="AL56" s="66"/>
      <c r="AM56" s="69"/>
      <c r="AN56" s="13"/>
      <c r="AO56" s="69"/>
      <c r="AP56" s="69"/>
      <c r="AQ56" s="69"/>
      <c r="AR56" s="69"/>
      <c r="AS56" s="70"/>
      <c r="AT56" s="66"/>
      <c r="AU56" s="66"/>
      <c r="AV56" s="66"/>
      <c r="AW56" s="66"/>
      <c r="AX56" s="66"/>
      <c r="AY56" s="66"/>
      <c r="AZ56" s="66"/>
      <c r="BA56" s="66"/>
      <c r="BB56" s="66"/>
      <c r="BO56" s="23" t="s">
        <v>57</v>
      </c>
    </row>
    <row r="57" spans="1:67" ht="45.75" customHeight="1">
      <c r="A57" s="9"/>
      <c r="B57" s="66"/>
      <c r="C57" s="66"/>
      <c r="D57" s="9"/>
      <c r="E57" s="9"/>
      <c r="F57" s="9"/>
      <c r="G57" s="9"/>
      <c r="H57" s="9"/>
      <c r="I57" s="9"/>
      <c r="J57" s="9"/>
      <c r="K57" s="13"/>
      <c r="L57" s="67"/>
      <c r="M57" s="9"/>
      <c r="N57" s="68"/>
      <c r="O57" s="9"/>
      <c r="P57" s="9"/>
      <c r="Q57" s="9"/>
      <c r="R57" s="9"/>
      <c r="S57" s="9"/>
      <c r="T57" s="66"/>
      <c r="U57" s="66"/>
      <c r="W57" s="13"/>
      <c r="X57" s="66"/>
      <c r="Z57" s="13"/>
      <c r="AA57" s="13"/>
      <c r="AB57" s="13"/>
      <c r="AC57" s="9"/>
      <c r="AD57" s="9"/>
      <c r="AE57" s="9"/>
      <c r="AF57" s="9"/>
      <c r="AG57" s="9"/>
      <c r="AH57" s="66"/>
      <c r="AI57" s="66"/>
      <c r="AJ57" s="69"/>
      <c r="AK57" s="13"/>
      <c r="AL57" s="66"/>
      <c r="AM57" s="69"/>
      <c r="AN57" s="13"/>
      <c r="AO57" s="69"/>
      <c r="AP57" s="69"/>
      <c r="AQ57" s="69"/>
      <c r="AR57" s="69"/>
      <c r="AS57" s="70"/>
      <c r="AT57" s="66"/>
      <c r="AU57" s="66"/>
      <c r="AV57" s="66"/>
      <c r="AW57" s="66"/>
      <c r="AX57" s="66"/>
      <c r="AY57" s="66"/>
      <c r="AZ57" s="66"/>
      <c r="BA57" s="66"/>
      <c r="BB57" s="66"/>
      <c r="BO57" s="23" t="s">
        <v>58</v>
      </c>
    </row>
    <row r="58" spans="1:67" ht="45.75" customHeight="1">
      <c r="A58" s="9"/>
      <c r="B58" s="66"/>
      <c r="C58" s="66"/>
      <c r="D58" s="9"/>
      <c r="E58" s="9"/>
      <c r="F58" s="9"/>
      <c r="G58" s="9"/>
      <c r="H58" s="9"/>
      <c r="I58" s="9"/>
      <c r="J58" s="9"/>
      <c r="K58" s="13"/>
      <c r="L58" s="67"/>
      <c r="M58" s="9"/>
      <c r="N58" s="68"/>
      <c r="O58" s="9"/>
      <c r="P58" s="9"/>
      <c r="Q58" s="9"/>
      <c r="R58" s="9"/>
      <c r="S58" s="9"/>
      <c r="T58" s="66"/>
      <c r="U58" s="66"/>
      <c r="W58" s="13"/>
      <c r="X58" s="66"/>
      <c r="Z58" s="13"/>
      <c r="AA58" s="13"/>
      <c r="AB58" s="13"/>
      <c r="AC58" s="9"/>
      <c r="AD58" s="9"/>
      <c r="AE58" s="9"/>
      <c r="AF58" s="9"/>
      <c r="AG58" s="9"/>
      <c r="AH58" s="66"/>
      <c r="AI58" s="66"/>
      <c r="AJ58" s="69"/>
      <c r="AK58" s="13"/>
      <c r="AL58" s="66"/>
      <c r="AM58" s="69"/>
      <c r="AN58" s="13"/>
      <c r="AO58" s="69"/>
      <c r="AP58" s="69"/>
      <c r="AQ58" s="69"/>
      <c r="AR58" s="69"/>
      <c r="AS58" s="70"/>
      <c r="AT58" s="66"/>
      <c r="AU58" s="66"/>
      <c r="AV58" s="66"/>
      <c r="AW58" s="66"/>
      <c r="AX58" s="66"/>
      <c r="AY58" s="66"/>
      <c r="AZ58" s="66"/>
      <c r="BA58" s="66"/>
      <c r="BB58" s="66"/>
      <c r="BO58" s="23" t="s">
        <v>59</v>
      </c>
    </row>
    <row r="59" spans="1:67" ht="45.75" customHeight="1">
      <c r="A59" s="9"/>
      <c r="B59" s="66"/>
      <c r="C59" s="66"/>
      <c r="D59" s="9"/>
      <c r="E59" s="9"/>
      <c r="F59" s="9"/>
      <c r="G59" s="9"/>
      <c r="H59" s="9"/>
      <c r="I59" s="9"/>
      <c r="J59" s="9"/>
      <c r="K59" s="13"/>
      <c r="L59" s="67"/>
      <c r="M59" s="9"/>
      <c r="N59" s="68"/>
      <c r="O59" s="9"/>
      <c r="P59" s="9"/>
      <c r="Q59" s="9"/>
      <c r="R59" s="9"/>
      <c r="S59" s="9"/>
      <c r="T59" s="66"/>
      <c r="U59" s="66"/>
      <c r="W59" s="13"/>
      <c r="X59" s="66"/>
      <c r="Z59" s="13"/>
      <c r="AA59" s="13"/>
      <c r="AB59" s="13"/>
      <c r="AC59" s="9"/>
      <c r="AD59" s="9"/>
      <c r="AE59" s="9"/>
      <c r="AF59" s="9"/>
      <c r="AG59" s="9"/>
      <c r="AH59" s="66"/>
      <c r="AI59" s="66"/>
      <c r="AJ59" s="69"/>
      <c r="AK59" s="13"/>
      <c r="AL59" s="66"/>
      <c r="AM59" s="69"/>
      <c r="AN59" s="13"/>
      <c r="AO59" s="69"/>
      <c r="AP59" s="69"/>
      <c r="AQ59" s="69"/>
      <c r="AR59" s="69"/>
      <c r="AS59" s="70"/>
      <c r="AT59" s="66"/>
      <c r="AU59" s="66"/>
      <c r="AV59" s="66"/>
      <c r="AW59" s="66"/>
      <c r="AX59" s="66"/>
      <c r="AY59" s="66"/>
      <c r="AZ59" s="66"/>
      <c r="BA59" s="66"/>
      <c r="BB59" s="66"/>
      <c r="BO59" s="23" t="s">
        <v>61</v>
      </c>
    </row>
    <row r="60" spans="1:67" ht="45.75" customHeight="1">
      <c r="A60" s="9"/>
      <c r="B60" s="66"/>
      <c r="C60" s="66"/>
      <c r="D60" s="9"/>
      <c r="E60" s="9"/>
      <c r="F60" s="9"/>
      <c r="G60" s="9"/>
      <c r="H60" s="9"/>
      <c r="I60" s="9"/>
      <c r="J60" s="9"/>
      <c r="K60" s="13"/>
      <c r="L60" s="67"/>
      <c r="M60" s="9"/>
      <c r="N60" s="68"/>
      <c r="O60" s="9"/>
      <c r="P60" s="9"/>
      <c r="Q60" s="9"/>
      <c r="R60" s="9"/>
      <c r="S60" s="9"/>
      <c r="T60" s="66"/>
      <c r="U60" s="66"/>
      <c r="W60" s="13"/>
      <c r="X60" s="66"/>
      <c r="Z60" s="13"/>
      <c r="AA60" s="13"/>
      <c r="AB60" s="13"/>
      <c r="AC60" s="9"/>
      <c r="AD60" s="9"/>
      <c r="AE60" s="9"/>
      <c r="AF60" s="9"/>
      <c r="AG60" s="9"/>
      <c r="AH60" s="66"/>
      <c r="AI60" s="66"/>
      <c r="AJ60" s="69"/>
      <c r="AK60" s="13"/>
      <c r="AL60" s="66"/>
      <c r="AM60" s="69"/>
      <c r="AN60" s="13"/>
      <c r="AO60" s="69"/>
      <c r="AP60" s="69"/>
      <c r="AQ60" s="69"/>
      <c r="AR60" s="69"/>
      <c r="AS60" s="70"/>
      <c r="AT60" s="66"/>
      <c r="AU60" s="66"/>
      <c r="AV60" s="66"/>
      <c r="AW60" s="66"/>
      <c r="AX60" s="66"/>
      <c r="AY60" s="66"/>
      <c r="AZ60" s="66"/>
      <c r="BA60" s="66"/>
      <c r="BB60" s="66"/>
      <c r="BO60" s="23" t="s">
        <v>63</v>
      </c>
    </row>
    <row r="61" spans="1:67" ht="45.75" customHeight="1">
      <c r="A61" s="9"/>
      <c r="B61" s="66"/>
      <c r="C61" s="66"/>
      <c r="D61" s="9"/>
      <c r="E61" s="9"/>
      <c r="F61" s="9"/>
      <c r="G61" s="9"/>
      <c r="H61" s="9"/>
      <c r="I61" s="9"/>
      <c r="J61" s="9"/>
      <c r="K61" s="13"/>
      <c r="L61" s="67"/>
      <c r="M61" s="9"/>
      <c r="N61" s="68"/>
      <c r="O61" s="9"/>
      <c r="P61" s="9"/>
      <c r="Q61" s="9"/>
      <c r="R61" s="9"/>
      <c r="S61" s="9"/>
      <c r="T61" s="66"/>
      <c r="U61" s="66"/>
      <c r="W61" s="13"/>
      <c r="X61" s="66"/>
      <c r="Z61" s="13"/>
      <c r="AA61" s="13"/>
      <c r="AB61" s="13"/>
      <c r="AC61" s="9"/>
      <c r="AD61" s="9"/>
      <c r="AE61" s="9"/>
      <c r="AF61" s="9"/>
      <c r="AG61" s="9"/>
      <c r="AH61" s="66"/>
      <c r="AI61" s="66"/>
      <c r="AJ61" s="69"/>
      <c r="AK61" s="13"/>
      <c r="AL61" s="66"/>
      <c r="AM61" s="69"/>
      <c r="AN61" s="13"/>
      <c r="AO61" s="69"/>
      <c r="AP61" s="69"/>
      <c r="AQ61" s="69"/>
      <c r="AR61" s="69"/>
      <c r="AS61" s="70"/>
      <c r="AT61" s="66"/>
      <c r="AU61" s="66"/>
      <c r="AV61" s="66"/>
      <c r="AW61" s="66"/>
      <c r="AX61" s="66"/>
      <c r="AY61" s="66"/>
      <c r="AZ61" s="66"/>
      <c r="BA61" s="66"/>
      <c r="BB61" s="66"/>
      <c r="BO61" s="23" t="s">
        <v>64</v>
      </c>
    </row>
    <row r="62" spans="1:67" ht="45.75" customHeight="1">
      <c r="A62" s="9"/>
      <c r="B62" s="66"/>
      <c r="C62" s="66"/>
      <c r="D62" s="9"/>
      <c r="E62" s="9"/>
      <c r="F62" s="9"/>
      <c r="G62" s="9"/>
      <c r="H62" s="9"/>
      <c r="I62" s="9"/>
      <c r="J62" s="9"/>
      <c r="K62" s="13"/>
      <c r="L62" s="67"/>
      <c r="M62" s="9"/>
      <c r="N62" s="68"/>
      <c r="O62" s="9"/>
      <c r="P62" s="9"/>
      <c r="Q62" s="9"/>
      <c r="R62" s="9"/>
      <c r="S62" s="9"/>
      <c r="T62" s="66"/>
      <c r="U62" s="66"/>
      <c r="W62" s="13"/>
      <c r="X62" s="66"/>
      <c r="Z62" s="13"/>
      <c r="AA62" s="13"/>
      <c r="AB62" s="13"/>
      <c r="AC62" s="9"/>
      <c r="AD62" s="9"/>
      <c r="AE62" s="9"/>
      <c r="AF62" s="9"/>
      <c r="AG62" s="9"/>
      <c r="AH62" s="66"/>
      <c r="AI62" s="66"/>
      <c r="AJ62" s="69"/>
      <c r="AK62" s="13"/>
      <c r="AL62" s="66"/>
      <c r="AM62" s="69"/>
      <c r="AN62" s="13"/>
      <c r="AO62" s="69"/>
      <c r="AP62" s="69"/>
      <c r="AQ62" s="69"/>
      <c r="AR62" s="69"/>
      <c r="AS62" s="70"/>
      <c r="AT62" s="66"/>
      <c r="AU62" s="66"/>
      <c r="AV62" s="66"/>
      <c r="AW62" s="66"/>
      <c r="AX62" s="66"/>
      <c r="AY62" s="66"/>
      <c r="AZ62" s="66"/>
      <c r="BA62" s="66"/>
      <c r="BB62" s="66"/>
      <c r="BO62" s="23" t="s">
        <v>65</v>
      </c>
    </row>
    <row r="63" spans="1:67" ht="45.75" customHeight="1">
      <c r="A63" s="9"/>
      <c r="B63" s="66"/>
      <c r="C63" s="66"/>
      <c r="D63" s="9"/>
      <c r="E63" s="9"/>
      <c r="F63" s="9"/>
      <c r="G63" s="9"/>
      <c r="H63" s="9"/>
      <c r="I63" s="9"/>
      <c r="J63" s="9"/>
      <c r="K63" s="13"/>
      <c r="L63" s="67"/>
      <c r="M63" s="9"/>
      <c r="N63" s="68"/>
      <c r="O63" s="9"/>
      <c r="P63" s="9"/>
      <c r="Q63" s="9"/>
      <c r="R63" s="9"/>
      <c r="S63" s="9"/>
      <c r="T63" s="66"/>
      <c r="U63" s="66"/>
      <c r="W63" s="13"/>
      <c r="X63" s="66"/>
      <c r="Z63" s="13"/>
      <c r="AA63" s="13"/>
      <c r="AB63" s="13"/>
      <c r="AC63" s="9"/>
      <c r="AD63" s="9"/>
      <c r="AE63" s="9"/>
      <c r="AF63" s="9"/>
      <c r="AG63" s="9"/>
      <c r="AH63" s="66"/>
      <c r="AI63" s="66"/>
      <c r="AJ63" s="69"/>
      <c r="AK63" s="13"/>
      <c r="AL63" s="66"/>
      <c r="AM63" s="69"/>
      <c r="AN63" s="13"/>
      <c r="AO63" s="69"/>
      <c r="AP63" s="69"/>
      <c r="AQ63" s="69"/>
      <c r="AR63" s="69"/>
      <c r="AS63" s="70"/>
      <c r="AT63" s="66"/>
      <c r="AU63" s="66"/>
      <c r="AV63" s="66"/>
      <c r="AW63" s="66"/>
      <c r="AX63" s="66"/>
      <c r="AY63" s="66"/>
      <c r="AZ63" s="66"/>
      <c r="BA63" s="66"/>
      <c r="BB63" s="66"/>
      <c r="BO63" s="23" t="s">
        <v>66</v>
      </c>
    </row>
    <row r="64" ht="45.75" customHeight="1">
      <c r="BO64" s="23" t="s">
        <v>84</v>
      </c>
    </row>
    <row r="65" ht="45.75" customHeight="1">
      <c r="BO65" s="23" t="s">
        <v>90</v>
      </c>
    </row>
    <row r="66" ht="45.75" customHeight="1">
      <c r="BO66" s="23" t="s">
        <v>67</v>
      </c>
    </row>
    <row r="67" ht="45.75" customHeight="1">
      <c r="BO67" s="23" t="s">
        <v>88</v>
      </c>
    </row>
    <row r="68" ht="45.75" customHeight="1">
      <c r="BO68" s="23" t="s">
        <v>69</v>
      </c>
    </row>
    <row r="69" ht="45.75" customHeight="1">
      <c r="BO69" s="23" t="s">
        <v>70</v>
      </c>
    </row>
    <row r="70" ht="45.75" customHeight="1">
      <c r="BO70" s="23" t="s">
        <v>89</v>
      </c>
    </row>
    <row r="71" ht="45.75" customHeight="1">
      <c r="BO71" s="23" t="s">
        <v>71</v>
      </c>
    </row>
    <row r="72" ht="45.75" customHeight="1">
      <c r="BO72" s="23" t="s">
        <v>72</v>
      </c>
    </row>
    <row r="73" ht="45.75" customHeight="1">
      <c r="BO73" s="23" t="s">
        <v>85</v>
      </c>
    </row>
    <row r="74" ht="45.75" customHeight="1">
      <c r="BO74" s="23" t="s">
        <v>91</v>
      </c>
    </row>
    <row r="75" ht="45.75" customHeight="1">
      <c r="BO75" s="23" t="s">
        <v>76</v>
      </c>
    </row>
    <row r="76" ht="45.75" customHeight="1">
      <c r="BO76" s="23" t="s">
        <v>77</v>
      </c>
    </row>
    <row r="77" ht="45.75" customHeight="1">
      <c r="BO77" s="23" t="s">
        <v>78</v>
      </c>
    </row>
    <row r="78" ht="45.75" customHeight="1">
      <c r="BO78" s="23" t="s">
        <v>79</v>
      </c>
    </row>
    <row r="79" ht="45.75" customHeight="1">
      <c r="BO79" s="23" t="s">
        <v>80</v>
      </c>
    </row>
    <row r="80" ht="45.75" customHeight="1">
      <c r="BO80" s="23" t="s">
        <v>81</v>
      </c>
    </row>
    <row r="81" ht="45.75" customHeight="1">
      <c r="BO81" s="23" t="s">
        <v>83</v>
      </c>
    </row>
    <row r="82" ht="45.75" customHeight="1">
      <c r="BO82" s="23" t="s">
        <v>74</v>
      </c>
    </row>
    <row r="83" ht="45.75" customHeight="1">
      <c r="BO83" s="23" t="s">
        <v>92</v>
      </c>
    </row>
    <row r="84" ht="45.75" customHeight="1">
      <c r="BO84" s="23" t="s">
        <v>93</v>
      </c>
    </row>
    <row r="85" ht="45.75" customHeight="1">
      <c r="BO85" s="23" t="s">
        <v>94</v>
      </c>
    </row>
    <row r="86" ht="45.75" customHeight="1">
      <c r="BO86" s="23" t="s">
        <v>95</v>
      </c>
    </row>
  </sheetData>
  <sheetProtection/>
  <mergeCells count="146">
    <mergeCell ref="B21:B42"/>
    <mergeCell ref="C21:C28"/>
    <mergeCell ref="D21:D28"/>
    <mergeCell ref="E21:E28"/>
    <mergeCell ref="C29:C35"/>
    <mergeCell ref="D29:D35"/>
    <mergeCell ref="E29:E35"/>
    <mergeCell ref="C36:C42"/>
    <mergeCell ref="D36:D42"/>
    <mergeCell ref="E36:E42"/>
    <mergeCell ref="AX15:AX16"/>
    <mergeCell ref="AY15:AY16"/>
    <mergeCell ref="AZ15:AZ16"/>
    <mergeCell ref="BA15:BA16"/>
    <mergeCell ref="BB15:BB16"/>
    <mergeCell ref="C18:C20"/>
    <mergeCell ref="D18:D20"/>
    <mergeCell ref="E18:E20"/>
    <mergeCell ref="AR15:AR16"/>
    <mergeCell ref="AS15:AS16"/>
    <mergeCell ref="AT15:AT16"/>
    <mergeCell ref="AU15:AU16"/>
    <mergeCell ref="AV15:AV16"/>
    <mergeCell ref="AW15:AW16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W11:AW12"/>
    <mergeCell ref="AX11:AX12"/>
    <mergeCell ref="AY11:AY12"/>
    <mergeCell ref="AZ11:BB11"/>
    <mergeCell ref="B13:B20"/>
    <mergeCell ref="C13:C17"/>
    <mergeCell ref="D13:D17"/>
    <mergeCell ref="E13:E17"/>
    <mergeCell ref="F15:F16"/>
    <mergeCell ref="G15:G16"/>
    <mergeCell ref="AQ11:AQ12"/>
    <mergeCell ref="AR11:AR12"/>
    <mergeCell ref="AS11:AS12"/>
    <mergeCell ref="AT11:AT12"/>
    <mergeCell ref="AU11:AU12"/>
    <mergeCell ref="AV11:AV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Y11:Y12"/>
    <mergeCell ref="Z11:Z12"/>
    <mergeCell ref="AA11:AA12"/>
    <mergeCell ref="AB11:AB12"/>
    <mergeCell ref="AC11:AC12"/>
    <mergeCell ref="AD11:AD12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C10:AG10"/>
    <mergeCell ref="AH10:AO10"/>
    <mergeCell ref="AP10:AR10"/>
    <mergeCell ref="AS10:AW10"/>
    <mergeCell ref="AX10:BB10"/>
    <mergeCell ref="B11:B12"/>
    <mergeCell ref="C11:C12"/>
    <mergeCell ref="D11:D12"/>
    <mergeCell ref="E11:E12"/>
    <mergeCell ref="F11:F12"/>
    <mergeCell ref="B10:F10"/>
    <mergeCell ref="G10:K10"/>
    <mergeCell ref="L10:M10"/>
    <mergeCell ref="N10:P10"/>
    <mergeCell ref="Q10:S10"/>
    <mergeCell ref="T10:AA10"/>
    <mergeCell ref="B7:F8"/>
    <mergeCell ref="G7:M8"/>
    <mergeCell ref="N7:N8"/>
    <mergeCell ref="T7:W8"/>
    <mergeCell ref="X7:AC8"/>
    <mergeCell ref="B9:BB9"/>
    <mergeCell ref="B5:F6"/>
    <mergeCell ref="G5:M6"/>
    <mergeCell ref="N5:N6"/>
    <mergeCell ref="T5:W6"/>
    <mergeCell ref="X5:AC6"/>
    <mergeCell ref="BA1:BB1"/>
    <mergeCell ref="BA2:BB2"/>
    <mergeCell ref="BA3:BB3"/>
    <mergeCell ref="B1:E3"/>
    <mergeCell ref="F1:AZ1"/>
    <mergeCell ref="F2:AZ3"/>
    <mergeCell ref="B4:BA4"/>
  </mergeCells>
  <conditionalFormatting sqref="Z15 AN14:AN15 AN19:AN23 Z19:Z23 AN26 AN35 Z35 Z38:Z39 AN38:AN39 AN43:AN63 Z43:Z63">
    <cfRule type="containsText" priority="236" dxfId="125" operator="containsText" stopIfTrue="1" text="RIESGO ACEPTABLE">
      <formula>NOT(ISERROR(SEARCH("RIESGO ACEPTABLE",Z14)))</formula>
    </cfRule>
  </conditionalFormatting>
  <conditionalFormatting sqref="Z15 AN14:AN15 AN19:AN23 Z19:Z23 AN26 AN35 Z35 Z38:Z39 AN38:AN39 AN43:AN63 Z43:Z63">
    <cfRule type="containsText" priority="235" dxfId="124" operator="containsText" stopIfTrue="1" text="RIESGO NO ACEPTABLE">
      <formula>NOT(ISERROR(SEARCH("RIESGO NO ACEPTABLE",Z14)))</formula>
    </cfRule>
  </conditionalFormatting>
  <conditionalFormatting sqref="AQ13">
    <cfRule type="cellIs" priority="233" dxfId="131" operator="equal" stopIfTrue="1">
      <formula>"No Aceptable"</formula>
    </cfRule>
    <cfRule type="cellIs" priority="234" dxfId="130" operator="equal" stopIfTrue="1">
      <formula>"Aceptable"</formula>
    </cfRule>
  </conditionalFormatting>
  <conditionalFormatting sqref="V17">
    <cfRule type="containsText" priority="232" dxfId="125" operator="containsText" stopIfTrue="1" text="RIESGO ACEPTABLE">
      <formula>NOT(ISERROR(SEARCH("RIESGO ACEPTABLE",V17)))</formula>
    </cfRule>
  </conditionalFormatting>
  <conditionalFormatting sqref="V17">
    <cfRule type="containsText" priority="231" dxfId="124" operator="containsText" stopIfTrue="1" text="RIESGO NO ACEPTABLE">
      <formula>NOT(ISERROR(SEARCH("RIESGO NO ACEPTABLE",V17)))</formula>
    </cfRule>
  </conditionalFormatting>
  <conditionalFormatting sqref="V18">
    <cfRule type="containsText" priority="230" dxfId="125" operator="containsText" stopIfTrue="1" text="RIESGO ACEPTABLE">
      <formula>NOT(ISERROR(SEARCH("RIESGO ACEPTABLE",V18)))</formula>
    </cfRule>
  </conditionalFormatting>
  <conditionalFormatting sqref="V18">
    <cfRule type="containsText" priority="229" dxfId="124" operator="containsText" stopIfTrue="1" text="RIESGO NO ACEPTABLE">
      <formula>NOT(ISERROR(SEARCH("RIESGO NO ACEPTABLE",V18)))</formula>
    </cfRule>
  </conditionalFormatting>
  <conditionalFormatting sqref="AQ18">
    <cfRule type="cellIs" priority="227" dxfId="131" operator="equal" stopIfTrue="1">
      <formula>"No Aceptable"</formula>
    </cfRule>
    <cfRule type="cellIs" priority="228" dxfId="130" operator="equal" stopIfTrue="1">
      <formula>"Aceptable"</formula>
    </cfRule>
  </conditionalFormatting>
  <conditionalFormatting sqref="AE18">
    <cfRule type="cellIs" priority="225" dxfId="131" operator="equal" stopIfTrue="1">
      <formula>"No Aceptable"</formula>
    </cfRule>
    <cfRule type="cellIs" priority="226" dxfId="130" operator="equal" stopIfTrue="1">
      <formula>"Aceptable"</formula>
    </cfRule>
  </conditionalFormatting>
  <conditionalFormatting sqref="AN18">
    <cfRule type="containsText" priority="224" dxfId="125" operator="containsText" stopIfTrue="1" text="RIESGO ACEPTABLE">
      <formula>NOT(ISERROR(SEARCH("RIESGO ACEPTABLE",AN18)))</formula>
    </cfRule>
  </conditionalFormatting>
  <conditionalFormatting sqref="AN18">
    <cfRule type="containsText" priority="223" dxfId="124" operator="containsText" stopIfTrue="1" text="RIESGO NO ACEPTABLE">
      <formula>NOT(ISERROR(SEARCH("RIESGO NO ACEPTABLE",AN18)))</formula>
    </cfRule>
  </conditionalFormatting>
  <conditionalFormatting sqref="AU18">
    <cfRule type="cellIs" priority="221" dxfId="131" operator="equal" stopIfTrue="1">
      <formula>"No Aceptable"</formula>
    </cfRule>
    <cfRule type="cellIs" priority="222" dxfId="130" operator="equal" stopIfTrue="1">
      <formula>"Aceptable"</formula>
    </cfRule>
  </conditionalFormatting>
  <conditionalFormatting sqref="AQ19">
    <cfRule type="cellIs" priority="219" dxfId="131" operator="equal" stopIfTrue="1">
      <formula>"No Aceptable"</formula>
    </cfRule>
    <cfRule type="cellIs" priority="220" dxfId="130" operator="equal" stopIfTrue="1">
      <formula>"Aceptable"</formula>
    </cfRule>
  </conditionalFormatting>
  <conditionalFormatting sqref="Z13">
    <cfRule type="containsText" priority="218" dxfId="125" operator="containsText" stopIfTrue="1" text="RIESGO ACEPTABLE">
      <formula>NOT(ISERROR(SEARCH("RIESGO ACEPTABLE",Z13)))</formula>
    </cfRule>
  </conditionalFormatting>
  <conditionalFormatting sqref="Z13">
    <cfRule type="containsText" priority="217" dxfId="124" operator="containsText" stopIfTrue="1" text="RIESGO NO ACEPTABLE">
      <formula>NOT(ISERROR(SEARCH("RIESGO NO ACEPTABLE",Z13)))</formula>
    </cfRule>
  </conditionalFormatting>
  <conditionalFormatting sqref="Z18">
    <cfRule type="containsText" priority="216" dxfId="125" operator="containsText" stopIfTrue="1" text="RIESGO ACEPTABLE">
      <formula>NOT(ISERROR(SEARCH("RIESGO ACEPTABLE",Z18)))</formula>
    </cfRule>
  </conditionalFormatting>
  <conditionalFormatting sqref="Z18">
    <cfRule type="containsText" priority="215" dxfId="124" operator="containsText" stopIfTrue="1" text="RIESGO NO ACEPTABLE">
      <formula>NOT(ISERROR(SEARCH("RIESGO NO ACEPTABLE",Z18)))</formula>
    </cfRule>
  </conditionalFormatting>
  <conditionalFormatting sqref="Z14">
    <cfRule type="containsText" priority="214" dxfId="125" operator="containsText" stopIfTrue="1" text="RIESGO ACEPTABLE">
      <formula>NOT(ISERROR(SEARCH("RIESGO ACEPTABLE",Z14)))</formula>
    </cfRule>
  </conditionalFormatting>
  <conditionalFormatting sqref="Z14">
    <cfRule type="containsText" priority="213" dxfId="124" operator="containsText" stopIfTrue="1" text="RIESGO NO ACEPTABLE">
      <formula>NOT(ISERROR(SEARCH("RIESGO NO ACEPTABLE",Z14)))</formula>
    </cfRule>
  </conditionalFormatting>
  <conditionalFormatting sqref="Z17">
    <cfRule type="containsText" priority="212" dxfId="125" operator="containsText" stopIfTrue="1" text="RIESGO ACEPTABLE">
      <formula>NOT(ISERROR(SEARCH("RIESGO ACEPTABLE",Z17)))</formula>
    </cfRule>
  </conditionalFormatting>
  <conditionalFormatting sqref="Z17">
    <cfRule type="containsText" priority="211" dxfId="124" operator="containsText" stopIfTrue="1" text="RIESGO NO ACEPTABLE">
      <formula>NOT(ISERROR(SEARCH("RIESGO NO ACEPTABLE",Z17)))</formula>
    </cfRule>
  </conditionalFormatting>
  <conditionalFormatting sqref="AQ21">
    <cfRule type="cellIs" priority="209" dxfId="131" operator="equal" stopIfTrue="1">
      <formula>"No Aceptable"</formula>
    </cfRule>
    <cfRule type="cellIs" priority="210" dxfId="130" operator="equal" stopIfTrue="1">
      <formula>"Aceptable"</formula>
    </cfRule>
  </conditionalFormatting>
  <conditionalFormatting sqref="AQ22">
    <cfRule type="cellIs" priority="207" dxfId="131" operator="equal" stopIfTrue="1">
      <formula>"No Aceptable"</formula>
    </cfRule>
    <cfRule type="cellIs" priority="208" dxfId="130" operator="equal" stopIfTrue="1">
      <formula>"Aceptable"</formula>
    </cfRule>
  </conditionalFormatting>
  <conditionalFormatting sqref="AQ23">
    <cfRule type="cellIs" priority="205" dxfId="131" operator="equal" stopIfTrue="1">
      <formula>"No Aceptable"</formula>
    </cfRule>
    <cfRule type="cellIs" priority="206" dxfId="130" operator="equal" stopIfTrue="1">
      <formula>"Aceptable"</formula>
    </cfRule>
  </conditionalFormatting>
  <conditionalFormatting sqref="AN24">
    <cfRule type="containsText" priority="204" dxfId="125" operator="containsText" stopIfTrue="1" text="RIESGO ACEPTABLE">
      <formula>NOT(ISERROR(SEARCH("RIESGO ACEPTABLE",AN24)))</formula>
    </cfRule>
  </conditionalFormatting>
  <conditionalFormatting sqref="AN24">
    <cfRule type="containsText" priority="203" dxfId="124" operator="containsText" stopIfTrue="1" text="RIESGO NO ACEPTABLE">
      <formula>NOT(ISERROR(SEARCH("RIESGO NO ACEPTABLE",AN24)))</formula>
    </cfRule>
  </conditionalFormatting>
  <conditionalFormatting sqref="AQ24">
    <cfRule type="cellIs" priority="201" dxfId="131" operator="equal" stopIfTrue="1">
      <formula>"No Aceptable"</formula>
    </cfRule>
    <cfRule type="cellIs" priority="202" dxfId="130" operator="equal" stopIfTrue="1">
      <formula>"Aceptable"</formula>
    </cfRule>
  </conditionalFormatting>
  <conditionalFormatting sqref="Z24">
    <cfRule type="containsText" priority="200" dxfId="125" operator="containsText" stopIfTrue="1" text="RIESGO ACEPTABLE">
      <formula>NOT(ISERROR(SEARCH("RIESGO ACEPTABLE",Z24)))</formula>
    </cfRule>
  </conditionalFormatting>
  <conditionalFormatting sqref="Z24">
    <cfRule type="containsText" priority="199" dxfId="124" operator="containsText" stopIfTrue="1" text="RIESGO NO ACEPTABLE">
      <formula>NOT(ISERROR(SEARCH("RIESGO NO ACEPTABLE",Z24)))</formula>
    </cfRule>
  </conditionalFormatting>
  <conditionalFormatting sqref="V25">
    <cfRule type="containsText" priority="198" dxfId="125" operator="containsText" stopIfTrue="1" text="RIESGO ACEPTABLE">
      <formula>NOT(ISERROR(SEARCH("RIESGO ACEPTABLE",V25)))</formula>
    </cfRule>
  </conditionalFormatting>
  <conditionalFormatting sqref="V25">
    <cfRule type="containsText" priority="197" dxfId="124" operator="containsText" stopIfTrue="1" text="RIESGO NO ACEPTABLE">
      <formula>NOT(ISERROR(SEARCH("RIESGO NO ACEPTABLE",V25)))</formula>
    </cfRule>
  </conditionalFormatting>
  <conditionalFormatting sqref="AN25">
    <cfRule type="containsText" priority="196" dxfId="125" operator="containsText" stopIfTrue="1" text="RIESGO ACEPTABLE">
      <formula>NOT(ISERROR(SEARCH("RIESGO ACEPTABLE",AN25)))</formula>
    </cfRule>
  </conditionalFormatting>
  <conditionalFormatting sqref="AN25">
    <cfRule type="containsText" priority="195" dxfId="124" operator="containsText" stopIfTrue="1" text="RIESGO NO ACEPTABLE">
      <formula>NOT(ISERROR(SEARCH("RIESGO NO ACEPTABLE",AN25)))</formula>
    </cfRule>
  </conditionalFormatting>
  <conditionalFormatting sqref="Z25">
    <cfRule type="containsText" priority="194" dxfId="125" operator="containsText" stopIfTrue="1" text="RIESGO ACEPTABLE">
      <formula>NOT(ISERROR(SEARCH("RIESGO ACEPTABLE",Z25)))</formula>
    </cfRule>
  </conditionalFormatting>
  <conditionalFormatting sqref="Z25">
    <cfRule type="containsText" priority="193" dxfId="124" operator="containsText" stopIfTrue="1" text="RIESGO NO ACEPTABLE">
      <formula>NOT(ISERROR(SEARCH("RIESGO NO ACEPTABLE",Z25)))</formula>
    </cfRule>
  </conditionalFormatting>
  <conditionalFormatting sqref="AQ26">
    <cfRule type="cellIs" priority="191" dxfId="131" operator="equal" stopIfTrue="1">
      <formula>"No Aceptable"</formula>
    </cfRule>
    <cfRule type="cellIs" priority="192" dxfId="130" operator="equal" stopIfTrue="1">
      <formula>"Aceptable"</formula>
    </cfRule>
  </conditionalFormatting>
  <conditionalFormatting sqref="AN27">
    <cfRule type="containsText" priority="190" dxfId="125" operator="containsText" stopIfTrue="1" text="RIESGO ACEPTABLE">
      <formula>NOT(ISERROR(SEARCH("RIESGO ACEPTABLE",AN27)))</formula>
    </cfRule>
  </conditionalFormatting>
  <conditionalFormatting sqref="AN27">
    <cfRule type="containsText" priority="189" dxfId="124" operator="containsText" stopIfTrue="1" text="RIESGO NO ACEPTABLE">
      <formula>NOT(ISERROR(SEARCH("RIESGO NO ACEPTABLE",AN27)))</formula>
    </cfRule>
  </conditionalFormatting>
  <conditionalFormatting sqref="Z27">
    <cfRule type="containsText" priority="188" dxfId="125" operator="containsText" stopIfTrue="1" text="RIESGO ACEPTABLE">
      <formula>NOT(ISERROR(SEARCH("RIESGO ACEPTABLE",Z27)))</formula>
    </cfRule>
  </conditionalFormatting>
  <conditionalFormatting sqref="Z27">
    <cfRule type="containsText" priority="187" dxfId="124" operator="containsText" stopIfTrue="1" text="RIESGO NO ACEPTABLE">
      <formula>NOT(ISERROR(SEARCH("RIESGO NO ACEPTABLE",Z27)))</formula>
    </cfRule>
  </conditionalFormatting>
  <conditionalFormatting sqref="AN28 Z28">
    <cfRule type="containsText" priority="186" dxfId="125" operator="containsText" stopIfTrue="1" text="RIESGO ACEPTABLE">
      <formula>NOT(ISERROR(SEARCH("RIESGO ACEPTABLE",Z28)))</formula>
    </cfRule>
  </conditionalFormatting>
  <conditionalFormatting sqref="AN28 Z28">
    <cfRule type="containsText" priority="185" dxfId="124" operator="containsText" stopIfTrue="1" text="RIESGO NO ACEPTABLE">
      <formula>NOT(ISERROR(SEARCH("RIESGO NO ACEPTABLE",Z28)))</formula>
    </cfRule>
  </conditionalFormatting>
  <conditionalFormatting sqref="Z29 AN29">
    <cfRule type="containsText" priority="184" dxfId="125" operator="containsText" stopIfTrue="1" text="RIESGO ACEPTABLE">
      <formula>NOT(ISERROR(SEARCH("RIESGO ACEPTABLE",Z29)))</formula>
    </cfRule>
  </conditionalFormatting>
  <conditionalFormatting sqref="Z29 AN29">
    <cfRule type="containsText" priority="183" dxfId="124" operator="containsText" stopIfTrue="1" text="RIESGO NO ACEPTABLE">
      <formula>NOT(ISERROR(SEARCH("RIESGO NO ACEPTABLE",Z29)))</formula>
    </cfRule>
  </conditionalFormatting>
  <conditionalFormatting sqref="AN30">
    <cfRule type="containsText" priority="182" dxfId="125" operator="containsText" stopIfTrue="1" text="RIESGO ACEPTABLE">
      <formula>NOT(ISERROR(SEARCH("RIESGO ACEPTABLE",AN30)))</formula>
    </cfRule>
  </conditionalFormatting>
  <conditionalFormatting sqref="AN30">
    <cfRule type="containsText" priority="181" dxfId="124" operator="containsText" stopIfTrue="1" text="RIESGO NO ACEPTABLE">
      <formula>NOT(ISERROR(SEARCH("RIESGO NO ACEPTABLE",AN30)))</formula>
    </cfRule>
  </conditionalFormatting>
  <conditionalFormatting sqref="AQ30">
    <cfRule type="cellIs" priority="179" dxfId="131" operator="equal" stopIfTrue="1">
      <formula>"No Aceptable"</formula>
    </cfRule>
    <cfRule type="cellIs" priority="180" dxfId="130" operator="equal" stopIfTrue="1">
      <formula>"Aceptable"</formula>
    </cfRule>
  </conditionalFormatting>
  <conditionalFormatting sqref="Z30">
    <cfRule type="containsText" priority="178" dxfId="125" operator="containsText" stopIfTrue="1" text="RIESGO ACEPTABLE">
      <formula>NOT(ISERROR(SEARCH("RIESGO ACEPTABLE",Z30)))</formula>
    </cfRule>
  </conditionalFormatting>
  <conditionalFormatting sqref="Z30">
    <cfRule type="containsText" priority="177" dxfId="124" operator="containsText" stopIfTrue="1" text="RIESGO NO ACEPTABLE">
      <formula>NOT(ISERROR(SEARCH("RIESGO NO ACEPTABLE",Z30)))</formula>
    </cfRule>
  </conditionalFormatting>
  <conditionalFormatting sqref="V31">
    <cfRule type="containsText" priority="176" dxfId="125" operator="containsText" stopIfTrue="1" text="RIESGO ACEPTABLE">
      <formula>NOT(ISERROR(SEARCH("RIESGO ACEPTABLE",V31)))</formula>
    </cfRule>
  </conditionalFormatting>
  <conditionalFormatting sqref="V31">
    <cfRule type="containsText" priority="175" dxfId="124" operator="containsText" stopIfTrue="1" text="RIESGO NO ACEPTABLE">
      <formula>NOT(ISERROR(SEARCH("RIESGO NO ACEPTABLE",V31)))</formula>
    </cfRule>
  </conditionalFormatting>
  <conditionalFormatting sqref="AN31">
    <cfRule type="containsText" priority="174" dxfId="125" operator="containsText" stopIfTrue="1" text="RIESGO ACEPTABLE">
      <formula>NOT(ISERROR(SEARCH("RIESGO ACEPTABLE",AN31)))</formula>
    </cfRule>
  </conditionalFormatting>
  <conditionalFormatting sqref="AN31">
    <cfRule type="containsText" priority="173" dxfId="124" operator="containsText" stopIfTrue="1" text="RIESGO NO ACEPTABLE">
      <formula>NOT(ISERROR(SEARCH("RIESGO NO ACEPTABLE",AN31)))</formula>
    </cfRule>
  </conditionalFormatting>
  <conditionalFormatting sqref="Z31">
    <cfRule type="containsText" priority="172" dxfId="125" operator="containsText" stopIfTrue="1" text="RIESGO ACEPTABLE">
      <formula>NOT(ISERROR(SEARCH("RIESGO ACEPTABLE",Z31)))</formula>
    </cfRule>
  </conditionalFormatting>
  <conditionalFormatting sqref="Z31">
    <cfRule type="containsText" priority="171" dxfId="124" operator="containsText" stopIfTrue="1" text="RIESGO NO ACEPTABLE">
      <formula>NOT(ISERROR(SEARCH("RIESGO NO ACEPTABLE",Z31)))</formula>
    </cfRule>
  </conditionalFormatting>
  <conditionalFormatting sqref="AN32">
    <cfRule type="containsText" priority="170" dxfId="125" operator="containsText" stopIfTrue="1" text="RIESGO ACEPTABLE">
      <formula>NOT(ISERROR(SEARCH("RIESGO ACEPTABLE",AN32)))</formula>
    </cfRule>
  </conditionalFormatting>
  <conditionalFormatting sqref="AN32">
    <cfRule type="containsText" priority="169" dxfId="124" operator="containsText" stopIfTrue="1" text="RIESGO NO ACEPTABLE">
      <formula>NOT(ISERROR(SEARCH("RIESGO NO ACEPTABLE",AN32)))</formula>
    </cfRule>
  </conditionalFormatting>
  <conditionalFormatting sqref="AQ32">
    <cfRule type="cellIs" priority="167" dxfId="131" operator="equal" stopIfTrue="1">
      <formula>"No Aceptable"</formula>
    </cfRule>
    <cfRule type="cellIs" priority="168" dxfId="130" operator="equal" stopIfTrue="1">
      <formula>"Aceptable"</formula>
    </cfRule>
  </conditionalFormatting>
  <conditionalFormatting sqref="AN33">
    <cfRule type="containsText" priority="166" dxfId="125" operator="containsText" stopIfTrue="1" text="RIESGO ACEPTABLE">
      <formula>NOT(ISERROR(SEARCH("RIESGO ACEPTABLE",AN33)))</formula>
    </cfRule>
  </conditionalFormatting>
  <conditionalFormatting sqref="AN33">
    <cfRule type="containsText" priority="165" dxfId="124" operator="containsText" stopIfTrue="1" text="RIESGO NO ACEPTABLE">
      <formula>NOT(ISERROR(SEARCH("RIESGO NO ACEPTABLE",AN33)))</formula>
    </cfRule>
  </conditionalFormatting>
  <conditionalFormatting sqref="Z33">
    <cfRule type="containsText" priority="164" dxfId="125" operator="containsText" stopIfTrue="1" text="RIESGO ACEPTABLE">
      <formula>NOT(ISERROR(SEARCH("RIESGO ACEPTABLE",Z33)))</formula>
    </cfRule>
  </conditionalFormatting>
  <conditionalFormatting sqref="Z33">
    <cfRule type="containsText" priority="163" dxfId="124" operator="containsText" stopIfTrue="1" text="RIESGO NO ACEPTABLE">
      <formula>NOT(ISERROR(SEARCH("RIESGO NO ACEPTABLE",Z33)))</formula>
    </cfRule>
  </conditionalFormatting>
  <conditionalFormatting sqref="AN34 Z34">
    <cfRule type="containsText" priority="162" dxfId="125" operator="containsText" stopIfTrue="1" text="RIESGO ACEPTABLE">
      <formula>NOT(ISERROR(SEARCH("RIESGO ACEPTABLE",Z34)))</formula>
    </cfRule>
  </conditionalFormatting>
  <conditionalFormatting sqref="AN34 Z34">
    <cfRule type="containsText" priority="161" dxfId="124" operator="containsText" stopIfTrue="1" text="RIESGO NO ACEPTABLE">
      <formula>NOT(ISERROR(SEARCH("RIESGO NO ACEPTABLE",Z34)))</formula>
    </cfRule>
  </conditionalFormatting>
  <conditionalFormatting sqref="Z26">
    <cfRule type="containsText" priority="160" dxfId="125" operator="containsText" stopIfTrue="1" text="RIESGO ACEPTABLE">
      <formula>NOT(ISERROR(SEARCH("RIESGO ACEPTABLE",Z26)))</formula>
    </cfRule>
  </conditionalFormatting>
  <conditionalFormatting sqref="Z26">
    <cfRule type="containsText" priority="159" dxfId="124" operator="containsText" stopIfTrue="1" text="RIESGO NO ACEPTABLE">
      <formula>NOT(ISERROR(SEARCH("RIESGO NO ACEPTABLE",Z26)))</formula>
    </cfRule>
  </conditionalFormatting>
  <conditionalFormatting sqref="AN36 Z36">
    <cfRule type="containsText" priority="158" dxfId="125" operator="containsText" stopIfTrue="1" text="RIESGO ACEPTABLE">
      <formula>NOT(ISERROR(SEARCH("RIESGO ACEPTABLE",Z36)))</formula>
    </cfRule>
  </conditionalFormatting>
  <conditionalFormatting sqref="AN36 Z36">
    <cfRule type="containsText" priority="157" dxfId="124" operator="containsText" stopIfTrue="1" text="RIESGO NO ACEPTABLE">
      <formula>NOT(ISERROR(SEARCH("RIESGO NO ACEPTABLE",Z36)))</formula>
    </cfRule>
  </conditionalFormatting>
  <conditionalFormatting sqref="AQ36">
    <cfRule type="cellIs" priority="155" dxfId="131" operator="equal" stopIfTrue="1">
      <formula>"No Aceptable"</formula>
    </cfRule>
    <cfRule type="cellIs" priority="156" dxfId="130" operator="equal" stopIfTrue="1">
      <formula>"Aceptable"</formula>
    </cfRule>
  </conditionalFormatting>
  <conditionalFormatting sqref="V37">
    <cfRule type="containsText" priority="154" dxfId="125" operator="containsText" stopIfTrue="1" text="RIESGO ACEPTABLE">
      <formula>NOT(ISERROR(SEARCH("RIESGO ACEPTABLE",V37)))</formula>
    </cfRule>
  </conditionalFormatting>
  <conditionalFormatting sqref="V37">
    <cfRule type="containsText" priority="153" dxfId="124" operator="containsText" stopIfTrue="1" text="RIESGO NO ACEPTABLE">
      <formula>NOT(ISERROR(SEARCH("RIESGO NO ACEPTABLE",V37)))</formula>
    </cfRule>
  </conditionalFormatting>
  <conditionalFormatting sqref="AN37">
    <cfRule type="containsText" priority="152" dxfId="125" operator="containsText" stopIfTrue="1" text="RIESGO ACEPTABLE">
      <formula>NOT(ISERROR(SEARCH("RIESGO ACEPTABLE",AN37)))</formula>
    </cfRule>
  </conditionalFormatting>
  <conditionalFormatting sqref="AN37">
    <cfRule type="containsText" priority="151" dxfId="124" operator="containsText" stopIfTrue="1" text="RIESGO NO ACEPTABLE">
      <formula>NOT(ISERROR(SEARCH("RIESGO NO ACEPTABLE",AN37)))</formula>
    </cfRule>
  </conditionalFormatting>
  <conditionalFormatting sqref="Z37">
    <cfRule type="containsText" priority="150" dxfId="125" operator="containsText" stopIfTrue="1" text="RIESGO ACEPTABLE">
      <formula>NOT(ISERROR(SEARCH("RIESGO ACEPTABLE",Z37)))</formula>
    </cfRule>
  </conditionalFormatting>
  <conditionalFormatting sqref="Z37">
    <cfRule type="containsText" priority="149" dxfId="124" operator="containsText" stopIfTrue="1" text="RIESGO NO ACEPTABLE">
      <formula>NOT(ISERROR(SEARCH("RIESGO NO ACEPTABLE",Z37)))</formula>
    </cfRule>
  </conditionalFormatting>
  <conditionalFormatting sqref="AQ38">
    <cfRule type="cellIs" priority="147" dxfId="131" operator="equal" stopIfTrue="1">
      <formula>"No Aceptable"</formula>
    </cfRule>
    <cfRule type="cellIs" priority="148" dxfId="130" operator="equal" stopIfTrue="1">
      <formula>"Aceptable"</formula>
    </cfRule>
  </conditionalFormatting>
  <conditionalFormatting sqref="AN40">
    <cfRule type="containsText" priority="146" dxfId="125" operator="containsText" stopIfTrue="1" text="RIESGO ACEPTABLE">
      <formula>NOT(ISERROR(SEARCH("RIESGO ACEPTABLE",AN40)))</formula>
    </cfRule>
  </conditionalFormatting>
  <conditionalFormatting sqref="AN40">
    <cfRule type="containsText" priority="145" dxfId="124" operator="containsText" stopIfTrue="1" text="RIESGO NO ACEPTABLE">
      <formula>NOT(ISERROR(SEARCH("RIESGO NO ACEPTABLE",AN40)))</formula>
    </cfRule>
  </conditionalFormatting>
  <conditionalFormatting sqref="AQ40">
    <cfRule type="cellIs" priority="143" dxfId="131" operator="equal" stopIfTrue="1">
      <formula>"No Aceptable"</formula>
    </cfRule>
    <cfRule type="cellIs" priority="144" dxfId="130" operator="equal" stopIfTrue="1">
      <formula>"Aceptable"</formula>
    </cfRule>
  </conditionalFormatting>
  <conditionalFormatting sqref="Z40">
    <cfRule type="containsText" priority="142" dxfId="125" operator="containsText" stopIfTrue="1" text="RIESGO ACEPTABLE">
      <formula>NOT(ISERROR(SEARCH("RIESGO ACEPTABLE",Z40)))</formula>
    </cfRule>
  </conditionalFormatting>
  <conditionalFormatting sqref="Z40">
    <cfRule type="containsText" priority="141" dxfId="124" operator="containsText" stopIfTrue="1" text="RIESGO NO ACEPTABLE">
      <formula>NOT(ISERROR(SEARCH("RIESGO NO ACEPTABLE",Z40)))</formula>
    </cfRule>
  </conditionalFormatting>
  <conditionalFormatting sqref="Z41 AN41">
    <cfRule type="containsText" priority="140" dxfId="125" operator="containsText" stopIfTrue="1" text="RIESGO ACEPTABLE">
      <formula>NOT(ISERROR(SEARCH("RIESGO ACEPTABLE",Z41)))</formula>
    </cfRule>
  </conditionalFormatting>
  <conditionalFormatting sqref="Z41 AN41">
    <cfRule type="containsText" priority="139" dxfId="124" operator="containsText" stopIfTrue="1" text="RIESGO NO ACEPTABLE">
      <formula>NOT(ISERROR(SEARCH("RIESGO NO ACEPTABLE",Z41)))</formula>
    </cfRule>
  </conditionalFormatting>
  <conditionalFormatting sqref="AN13">
    <cfRule type="containsText" priority="138" dxfId="125" operator="containsText" stopIfTrue="1" text="RIESGO ACEPTABLE">
      <formula>NOT(ISERROR(SEARCH("RIESGO ACEPTABLE",AN13)))</formula>
    </cfRule>
  </conditionalFormatting>
  <conditionalFormatting sqref="AN13">
    <cfRule type="containsText" priority="137" dxfId="124" operator="containsText" stopIfTrue="1" text="RIESGO NO ACEPTABLE">
      <formula>NOT(ISERROR(SEARCH("RIESGO NO ACEPTABLE",AN13)))</formula>
    </cfRule>
  </conditionalFormatting>
  <conditionalFormatting sqref="AN17">
    <cfRule type="containsText" priority="136" dxfId="125" operator="containsText" stopIfTrue="1" text="RIESGO ACEPTABLE">
      <formula>NOT(ISERROR(SEARCH("RIESGO ACEPTABLE",AN17)))</formula>
    </cfRule>
  </conditionalFormatting>
  <conditionalFormatting sqref="AN17">
    <cfRule type="containsText" priority="135" dxfId="124" operator="containsText" stopIfTrue="1" text="RIESGO NO ACEPTABLE">
      <formula>NOT(ISERROR(SEARCH("RIESGO NO ACEPTABLE",AN17)))</formula>
    </cfRule>
  </conditionalFormatting>
  <conditionalFormatting sqref="Z42 AN42">
    <cfRule type="containsText" priority="134" dxfId="125" operator="containsText" stopIfTrue="1" text="RIESGO ACEPTABLE">
      <formula>NOT(ISERROR(SEARCH("RIESGO ACEPTABLE",Z42)))</formula>
    </cfRule>
  </conditionalFormatting>
  <conditionalFormatting sqref="Z42 AN42">
    <cfRule type="containsText" priority="133" dxfId="124" operator="containsText" stopIfTrue="1" text="RIESGO NO ACEPTABLE">
      <formula>NOT(ISERROR(SEARCH("RIESGO NO ACEPTABLE",Z42)))</formula>
    </cfRule>
  </conditionalFormatting>
  <conditionalFormatting sqref="AU42">
    <cfRule type="cellIs" priority="131" dxfId="131" operator="equal" stopIfTrue="1">
      <formula>"No Aceptable"</formula>
    </cfRule>
    <cfRule type="cellIs" priority="132" dxfId="130" operator="equal" stopIfTrue="1">
      <formula>"Aceptable"</formula>
    </cfRule>
  </conditionalFormatting>
  <conditionalFormatting sqref="W42">
    <cfRule type="cellIs" priority="128" dxfId="3" operator="equal">
      <formula>"ALTO"</formula>
    </cfRule>
    <cfRule type="cellIs" priority="129" dxfId="2" operator="equal">
      <formula>"BAJO"</formula>
    </cfRule>
    <cfRule type="cellIs" priority="130" dxfId="1" operator="equal">
      <formula>"MEDIO"</formula>
    </cfRule>
  </conditionalFormatting>
  <conditionalFormatting sqref="W42">
    <cfRule type="containsText" priority="127" dxfId="0" operator="containsText" stopIfTrue="1" text="MUY ALTO">
      <formula>NOT(ISERROR(SEARCH("MUY ALTO",W42)))</formula>
    </cfRule>
  </conditionalFormatting>
  <conditionalFormatting sqref="Z32">
    <cfRule type="containsText" priority="126" dxfId="125" operator="containsText" stopIfTrue="1" text="RIESGO ACEPTABLE">
      <formula>NOT(ISERROR(SEARCH("RIESGO ACEPTABLE",Z32)))</formula>
    </cfRule>
  </conditionalFormatting>
  <conditionalFormatting sqref="Z32">
    <cfRule type="containsText" priority="125" dxfId="124" operator="containsText" stopIfTrue="1" text="RIESGO NO ACEPTABLE">
      <formula>NOT(ISERROR(SEARCH("RIESGO NO ACEPTABLE",Z32)))</formula>
    </cfRule>
  </conditionalFormatting>
  <conditionalFormatting sqref="W13">
    <cfRule type="cellIs" priority="122" dxfId="3" operator="equal">
      <formula>"ALTO"</formula>
    </cfRule>
    <cfRule type="cellIs" priority="123" dxfId="2" operator="equal">
      <formula>"BAJO"</formula>
    </cfRule>
    <cfRule type="cellIs" priority="124" dxfId="1" operator="equal">
      <formula>"MEDIO"</formula>
    </cfRule>
  </conditionalFormatting>
  <conditionalFormatting sqref="W13">
    <cfRule type="containsText" priority="121" dxfId="0" operator="containsText" stopIfTrue="1" text="MUY ALTO">
      <formula>NOT(ISERROR(SEARCH("MUY ALTO",W13)))</formula>
    </cfRule>
  </conditionalFormatting>
  <conditionalFormatting sqref="W14">
    <cfRule type="cellIs" priority="118" dxfId="3" operator="equal">
      <formula>"ALTO"</formula>
    </cfRule>
    <cfRule type="cellIs" priority="119" dxfId="2" operator="equal">
      <formula>"BAJO"</formula>
    </cfRule>
    <cfRule type="cellIs" priority="120" dxfId="1" operator="equal">
      <formula>"MEDIO"</formula>
    </cfRule>
  </conditionalFormatting>
  <conditionalFormatting sqref="W14">
    <cfRule type="containsText" priority="117" dxfId="0" operator="containsText" stopIfTrue="1" text="MUY ALTO">
      <formula>NOT(ISERROR(SEARCH("MUY ALTO",W14)))</formula>
    </cfRule>
  </conditionalFormatting>
  <conditionalFormatting sqref="W18:W19">
    <cfRule type="cellIs" priority="114" dxfId="3" operator="equal">
      <formula>"ALTO"</formula>
    </cfRule>
    <cfRule type="cellIs" priority="115" dxfId="2" operator="equal">
      <formula>"BAJO"</formula>
    </cfRule>
    <cfRule type="cellIs" priority="116" dxfId="1" operator="equal">
      <formula>"MEDIO"</formula>
    </cfRule>
  </conditionalFormatting>
  <conditionalFormatting sqref="W18:W19">
    <cfRule type="containsText" priority="113" dxfId="0" operator="containsText" stopIfTrue="1" text="MUY ALTO">
      <formula>NOT(ISERROR(SEARCH("MUY ALTO",W18)))</formula>
    </cfRule>
  </conditionalFormatting>
  <conditionalFormatting sqref="W21:W25">
    <cfRule type="cellIs" priority="110" dxfId="3" operator="equal">
      <formula>"ALTO"</formula>
    </cfRule>
    <cfRule type="cellIs" priority="111" dxfId="2" operator="equal">
      <formula>"BAJO"</formula>
    </cfRule>
    <cfRule type="cellIs" priority="112" dxfId="1" operator="equal">
      <formula>"MEDIO"</formula>
    </cfRule>
  </conditionalFormatting>
  <conditionalFormatting sqref="W21:W25">
    <cfRule type="containsText" priority="109" dxfId="0" operator="containsText" stopIfTrue="1" text="MUY ALTO">
      <formula>NOT(ISERROR(SEARCH("MUY ALTO",W21)))</formula>
    </cfRule>
  </conditionalFormatting>
  <conditionalFormatting sqref="W29:W31">
    <cfRule type="cellIs" priority="106" dxfId="3" operator="equal">
      <formula>"ALTO"</formula>
    </cfRule>
    <cfRule type="cellIs" priority="107" dxfId="2" operator="equal">
      <formula>"BAJO"</formula>
    </cfRule>
    <cfRule type="cellIs" priority="108" dxfId="1" operator="equal">
      <formula>"MEDIO"</formula>
    </cfRule>
  </conditionalFormatting>
  <conditionalFormatting sqref="W29:W31">
    <cfRule type="containsText" priority="105" dxfId="0" operator="containsText" stopIfTrue="1" text="MUY ALTO">
      <formula>NOT(ISERROR(SEARCH("MUY ALTO",W29)))</formula>
    </cfRule>
  </conditionalFormatting>
  <conditionalFormatting sqref="W35:W41">
    <cfRule type="cellIs" priority="102" dxfId="3" operator="equal">
      <formula>"ALTO"</formula>
    </cfRule>
    <cfRule type="cellIs" priority="103" dxfId="2" operator="equal">
      <formula>"BAJO"</formula>
    </cfRule>
    <cfRule type="cellIs" priority="104" dxfId="1" operator="equal">
      <formula>"MEDIO"</formula>
    </cfRule>
  </conditionalFormatting>
  <conditionalFormatting sqref="W35:W41">
    <cfRule type="containsText" priority="101" dxfId="0" operator="containsText" stopIfTrue="1" text="MUY ALTO">
      <formula>NOT(ISERROR(SEARCH("MUY ALTO",W35)))</formula>
    </cfRule>
  </conditionalFormatting>
  <conditionalFormatting sqref="W20">
    <cfRule type="cellIs" priority="98" dxfId="3" operator="equal">
      <formula>"ALTO"</formula>
    </cfRule>
    <cfRule type="cellIs" priority="99" dxfId="2" operator="equal">
      <formula>"BAJO"</formula>
    </cfRule>
    <cfRule type="cellIs" priority="100" dxfId="1" operator="equal">
      <formula>"MEDIO"</formula>
    </cfRule>
  </conditionalFormatting>
  <conditionalFormatting sqref="W20">
    <cfRule type="containsText" priority="97" dxfId="0" operator="containsText" stopIfTrue="1" text="MUY ALTO">
      <formula>NOT(ISERROR(SEARCH("MUY ALTO",W20)))</formula>
    </cfRule>
  </conditionalFormatting>
  <conditionalFormatting sqref="W26:W28">
    <cfRule type="cellIs" priority="94" dxfId="3" operator="equal">
      <formula>"ALTO"</formula>
    </cfRule>
    <cfRule type="cellIs" priority="95" dxfId="2" operator="equal">
      <formula>"BAJO"</formula>
    </cfRule>
    <cfRule type="cellIs" priority="96" dxfId="1" operator="equal">
      <formula>"MEDIO"</formula>
    </cfRule>
  </conditionalFormatting>
  <conditionalFormatting sqref="W26:W28">
    <cfRule type="containsText" priority="93" dxfId="0" operator="containsText" stopIfTrue="1" text="MUY ALTO">
      <formula>NOT(ISERROR(SEARCH("MUY ALTO",W26)))</formula>
    </cfRule>
  </conditionalFormatting>
  <conditionalFormatting sqref="W32:W34">
    <cfRule type="cellIs" priority="90" dxfId="3" operator="equal">
      <formula>"ALTO"</formula>
    </cfRule>
    <cfRule type="cellIs" priority="91" dxfId="2" operator="equal">
      <formula>"BAJO"</formula>
    </cfRule>
    <cfRule type="cellIs" priority="92" dxfId="1" operator="equal">
      <formula>"MEDIO"</formula>
    </cfRule>
  </conditionalFormatting>
  <conditionalFormatting sqref="W32:W34">
    <cfRule type="containsText" priority="89" dxfId="0" operator="containsText" stopIfTrue="1" text="MUY ALTO">
      <formula>NOT(ISERROR(SEARCH("MUY ALTO",W32)))</formula>
    </cfRule>
  </conditionalFormatting>
  <conditionalFormatting sqref="AK18">
    <cfRule type="cellIs" priority="86" dxfId="3" operator="equal">
      <formula>"ALTO"</formula>
    </cfRule>
    <cfRule type="cellIs" priority="87" dxfId="2" operator="equal">
      <formula>"BAJO"</formula>
    </cfRule>
    <cfRule type="cellIs" priority="88" dxfId="1" operator="equal">
      <formula>"MEDIO"</formula>
    </cfRule>
  </conditionalFormatting>
  <conditionalFormatting sqref="AK18">
    <cfRule type="containsText" priority="85" dxfId="0" operator="containsText" stopIfTrue="1" text="MUY ALTO">
      <formula>NOT(ISERROR(SEARCH("MUY ALTO",AK18)))</formula>
    </cfRule>
  </conditionalFormatting>
  <conditionalFormatting sqref="AK13:AK14">
    <cfRule type="cellIs" priority="82" dxfId="3" operator="equal">
      <formula>"ALTO"</formula>
    </cfRule>
    <cfRule type="cellIs" priority="83" dxfId="2" operator="equal">
      <formula>"BAJO"</formula>
    </cfRule>
    <cfRule type="cellIs" priority="84" dxfId="1" operator="equal">
      <formula>"MEDIO"</formula>
    </cfRule>
  </conditionalFormatting>
  <conditionalFormatting sqref="AK13:AK14">
    <cfRule type="containsText" priority="81" dxfId="0" operator="containsText" stopIfTrue="1" text="MUY ALTO">
      <formula>NOT(ISERROR(SEARCH("MUY ALTO",AK13)))</formula>
    </cfRule>
  </conditionalFormatting>
  <conditionalFormatting sqref="AK19:AK20">
    <cfRule type="cellIs" priority="78" dxfId="3" operator="equal">
      <formula>"ALTO"</formula>
    </cfRule>
    <cfRule type="cellIs" priority="79" dxfId="2" operator="equal">
      <formula>"BAJO"</formula>
    </cfRule>
    <cfRule type="cellIs" priority="80" dxfId="1" operator="equal">
      <formula>"MEDIO"</formula>
    </cfRule>
  </conditionalFormatting>
  <conditionalFormatting sqref="AK19:AK20">
    <cfRule type="containsText" priority="77" dxfId="0" operator="containsText" stopIfTrue="1" text="MUY ALTO">
      <formula>NOT(ISERROR(SEARCH("MUY ALTO",AK19)))</formula>
    </cfRule>
  </conditionalFormatting>
  <conditionalFormatting sqref="AK21">
    <cfRule type="cellIs" priority="74" dxfId="3" operator="equal">
      <formula>"ALTO"</formula>
    </cfRule>
    <cfRule type="cellIs" priority="75" dxfId="2" operator="equal">
      <formula>"BAJO"</formula>
    </cfRule>
    <cfRule type="cellIs" priority="76" dxfId="1" operator="equal">
      <formula>"MEDIO"</formula>
    </cfRule>
  </conditionalFormatting>
  <conditionalFormatting sqref="AK21">
    <cfRule type="containsText" priority="73" dxfId="0" operator="containsText" stopIfTrue="1" text="MUY ALTO">
      <formula>NOT(ISERROR(SEARCH("MUY ALTO",AK21)))</formula>
    </cfRule>
  </conditionalFormatting>
  <conditionalFormatting sqref="AK23">
    <cfRule type="cellIs" priority="70" dxfId="3" operator="equal">
      <formula>"ALTO"</formula>
    </cfRule>
    <cfRule type="cellIs" priority="71" dxfId="2" operator="equal">
      <formula>"BAJO"</formula>
    </cfRule>
    <cfRule type="cellIs" priority="72" dxfId="1" operator="equal">
      <formula>"MEDIO"</formula>
    </cfRule>
  </conditionalFormatting>
  <conditionalFormatting sqref="AK23">
    <cfRule type="containsText" priority="69" dxfId="0" operator="containsText" stopIfTrue="1" text="MUY ALTO">
      <formula>NOT(ISERROR(SEARCH("MUY ALTO",AK23)))</formula>
    </cfRule>
  </conditionalFormatting>
  <conditionalFormatting sqref="AK25">
    <cfRule type="cellIs" priority="66" dxfId="3" operator="equal">
      <formula>"ALTO"</formula>
    </cfRule>
    <cfRule type="cellIs" priority="67" dxfId="2" operator="equal">
      <formula>"BAJO"</formula>
    </cfRule>
    <cfRule type="cellIs" priority="68" dxfId="1" operator="equal">
      <formula>"MEDIO"</formula>
    </cfRule>
  </conditionalFormatting>
  <conditionalFormatting sqref="AK25">
    <cfRule type="containsText" priority="65" dxfId="0" operator="containsText" stopIfTrue="1" text="MUY ALTO">
      <formula>NOT(ISERROR(SEARCH("MUY ALTO",AK25)))</formula>
    </cfRule>
  </conditionalFormatting>
  <conditionalFormatting sqref="AK29">
    <cfRule type="cellIs" priority="62" dxfId="3" operator="equal">
      <formula>"ALTO"</formula>
    </cfRule>
    <cfRule type="cellIs" priority="63" dxfId="2" operator="equal">
      <formula>"BAJO"</formula>
    </cfRule>
    <cfRule type="cellIs" priority="64" dxfId="1" operator="equal">
      <formula>"MEDIO"</formula>
    </cfRule>
  </conditionalFormatting>
  <conditionalFormatting sqref="AK29">
    <cfRule type="containsText" priority="61" dxfId="0" operator="containsText" stopIfTrue="1" text="MUY ALTO">
      <formula>NOT(ISERROR(SEARCH("MUY ALTO",AK29)))</formula>
    </cfRule>
  </conditionalFormatting>
  <conditionalFormatting sqref="AK31">
    <cfRule type="cellIs" priority="58" dxfId="3" operator="equal">
      <formula>"ALTO"</formula>
    </cfRule>
    <cfRule type="cellIs" priority="59" dxfId="2" operator="equal">
      <formula>"BAJO"</formula>
    </cfRule>
    <cfRule type="cellIs" priority="60" dxfId="1" operator="equal">
      <formula>"MEDIO"</formula>
    </cfRule>
  </conditionalFormatting>
  <conditionalFormatting sqref="AK31">
    <cfRule type="containsText" priority="57" dxfId="0" operator="containsText" stopIfTrue="1" text="MUY ALTO">
      <formula>NOT(ISERROR(SEARCH("MUY ALTO",AK31)))</formula>
    </cfRule>
  </conditionalFormatting>
  <conditionalFormatting sqref="AK37">
    <cfRule type="cellIs" priority="54" dxfId="3" operator="equal">
      <formula>"ALTO"</formula>
    </cfRule>
    <cfRule type="cellIs" priority="55" dxfId="2" operator="equal">
      <formula>"BAJO"</formula>
    </cfRule>
    <cfRule type="cellIs" priority="56" dxfId="1" operator="equal">
      <formula>"MEDIO"</formula>
    </cfRule>
  </conditionalFormatting>
  <conditionalFormatting sqref="AK37">
    <cfRule type="containsText" priority="53" dxfId="0" operator="containsText" stopIfTrue="1" text="MUY ALTO">
      <formula>NOT(ISERROR(SEARCH("MUY ALTO",AK37)))</formula>
    </cfRule>
  </conditionalFormatting>
  <conditionalFormatting sqref="AK42">
    <cfRule type="cellIs" priority="50" dxfId="3" operator="equal">
      <formula>"ALTO"</formula>
    </cfRule>
    <cfRule type="cellIs" priority="51" dxfId="2" operator="equal">
      <formula>"BAJO"</formula>
    </cfRule>
    <cfRule type="cellIs" priority="52" dxfId="1" operator="equal">
      <formula>"MEDIO"</formula>
    </cfRule>
  </conditionalFormatting>
  <conditionalFormatting sqref="AK42">
    <cfRule type="containsText" priority="49" dxfId="0" operator="containsText" stopIfTrue="1" text="MUY ALTO">
      <formula>NOT(ISERROR(SEARCH("MUY ALTO",AK42)))</formula>
    </cfRule>
  </conditionalFormatting>
  <conditionalFormatting sqref="AK41">
    <cfRule type="cellIs" priority="46" dxfId="3" operator="equal">
      <formula>"ALTO"</formula>
    </cfRule>
    <cfRule type="cellIs" priority="47" dxfId="2" operator="equal">
      <formula>"BAJO"</formula>
    </cfRule>
    <cfRule type="cellIs" priority="48" dxfId="1" operator="equal">
      <formula>"MEDIO"</formula>
    </cfRule>
  </conditionalFormatting>
  <conditionalFormatting sqref="AK41">
    <cfRule type="containsText" priority="45" dxfId="0" operator="containsText" stopIfTrue="1" text="MUY ALTO">
      <formula>NOT(ISERROR(SEARCH("MUY ALTO",AK41)))</formula>
    </cfRule>
  </conditionalFormatting>
  <conditionalFormatting sqref="AK35">
    <cfRule type="cellIs" priority="42" dxfId="3" operator="equal">
      <formula>"ALTO"</formula>
    </cfRule>
    <cfRule type="cellIs" priority="43" dxfId="2" operator="equal">
      <formula>"BAJO"</formula>
    </cfRule>
    <cfRule type="cellIs" priority="44" dxfId="1" operator="equal">
      <formula>"MEDIO"</formula>
    </cfRule>
  </conditionalFormatting>
  <conditionalFormatting sqref="AK35">
    <cfRule type="containsText" priority="41" dxfId="0" operator="containsText" stopIfTrue="1" text="MUY ALTO">
      <formula>NOT(ISERROR(SEARCH("MUY ALTO",AK35)))</formula>
    </cfRule>
  </conditionalFormatting>
  <conditionalFormatting sqref="AK22">
    <cfRule type="cellIs" priority="38" dxfId="3" operator="equal">
      <formula>"ALTO"</formula>
    </cfRule>
    <cfRule type="cellIs" priority="39" dxfId="2" operator="equal">
      <formula>"BAJO"</formula>
    </cfRule>
    <cfRule type="cellIs" priority="40" dxfId="1" operator="equal">
      <formula>"MEDIO"</formula>
    </cfRule>
  </conditionalFormatting>
  <conditionalFormatting sqref="AK22">
    <cfRule type="containsText" priority="37" dxfId="0" operator="containsText" stopIfTrue="1" text="MUY ALTO">
      <formula>NOT(ISERROR(SEARCH("MUY ALTO",AK22)))</formula>
    </cfRule>
  </conditionalFormatting>
  <conditionalFormatting sqref="AK24">
    <cfRule type="cellIs" priority="34" dxfId="3" operator="equal">
      <formula>"ALTO"</formula>
    </cfRule>
    <cfRule type="cellIs" priority="35" dxfId="2" operator="equal">
      <formula>"BAJO"</formula>
    </cfRule>
    <cfRule type="cellIs" priority="36" dxfId="1" operator="equal">
      <formula>"MEDIO"</formula>
    </cfRule>
  </conditionalFormatting>
  <conditionalFormatting sqref="AK24">
    <cfRule type="containsText" priority="33" dxfId="0" operator="containsText" stopIfTrue="1" text="MUY ALTO">
      <formula>NOT(ISERROR(SEARCH("MUY ALTO",AK24)))</formula>
    </cfRule>
  </conditionalFormatting>
  <conditionalFormatting sqref="AK26">
    <cfRule type="cellIs" priority="30" dxfId="3" operator="equal">
      <formula>"ALTO"</formula>
    </cfRule>
    <cfRule type="cellIs" priority="31" dxfId="2" operator="equal">
      <formula>"BAJO"</formula>
    </cfRule>
    <cfRule type="cellIs" priority="32" dxfId="1" operator="equal">
      <formula>"MEDIO"</formula>
    </cfRule>
  </conditionalFormatting>
  <conditionalFormatting sqref="AK26">
    <cfRule type="containsText" priority="29" dxfId="0" operator="containsText" stopIfTrue="1" text="MUY ALTO">
      <formula>NOT(ISERROR(SEARCH("MUY ALTO",AK26)))</formula>
    </cfRule>
  </conditionalFormatting>
  <conditionalFormatting sqref="AK27">
    <cfRule type="cellIs" priority="26" dxfId="3" operator="equal">
      <formula>"ALTO"</formula>
    </cfRule>
    <cfRule type="cellIs" priority="27" dxfId="2" operator="equal">
      <formula>"BAJO"</formula>
    </cfRule>
    <cfRule type="cellIs" priority="28" dxfId="1" operator="equal">
      <formula>"MEDIO"</formula>
    </cfRule>
  </conditionalFormatting>
  <conditionalFormatting sqref="AK27">
    <cfRule type="containsText" priority="25" dxfId="0" operator="containsText" stopIfTrue="1" text="MUY ALTO">
      <formula>NOT(ISERROR(SEARCH("MUY ALTO",AK27)))</formula>
    </cfRule>
  </conditionalFormatting>
  <conditionalFormatting sqref="AK28">
    <cfRule type="cellIs" priority="22" dxfId="3" operator="equal">
      <formula>"ALTO"</formula>
    </cfRule>
    <cfRule type="cellIs" priority="23" dxfId="2" operator="equal">
      <formula>"BAJO"</formula>
    </cfRule>
    <cfRule type="cellIs" priority="24" dxfId="1" operator="equal">
      <formula>"MEDIO"</formula>
    </cfRule>
  </conditionalFormatting>
  <conditionalFormatting sqref="AK28">
    <cfRule type="containsText" priority="21" dxfId="0" operator="containsText" stopIfTrue="1" text="MUY ALTO">
      <formula>NOT(ISERROR(SEARCH("MUY ALTO",AK28)))</formula>
    </cfRule>
  </conditionalFormatting>
  <conditionalFormatting sqref="AK30">
    <cfRule type="cellIs" priority="18" dxfId="3" operator="equal">
      <formula>"ALTO"</formula>
    </cfRule>
    <cfRule type="cellIs" priority="19" dxfId="2" operator="equal">
      <formula>"BAJO"</formula>
    </cfRule>
    <cfRule type="cellIs" priority="20" dxfId="1" operator="equal">
      <formula>"MEDIO"</formula>
    </cfRule>
  </conditionalFormatting>
  <conditionalFormatting sqref="AK30">
    <cfRule type="containsText" priority="17" dxfId="0" operator="containsText" stopIfTrue="1" text="MUY ALTO">
      <formula>NOT(ISERROR(SEARCH("MUY ALTO",AK30)))</formula>
    </cfRule>
  </conditionalFormatting>
  <conditionalFormatting sqref="AK32:AK34">
    <cfRule type="cellIs" priority="14" dxfId="3" operator="equal">
      <formula>"ALTO"</formula>
    </cfRule>
    <cfRule type="cellIs" priority="15" dxfId="2" operator="equal">
      <formula>"BAJO"</formula>
    </cfRule>
    <cfRule type="cellIs" priority="16" dxfId="1" operator="equal">
      <formula>"MEDIO"</formula>
    </cfRule>
  </conditionalFormatting>
  <conditionalFormatting sqref="AK32:AK34">
    <cfRule type="containsText" priority="13" dxfId="0" operator="containsText" stopIfTrue="1" text="MUY ALTO">
      <formula>NOT(ISERROR(SEARCH("MUY ALTO",AK32)))</formula>
    </cfRule>
  </conditionalFormatting>
  <conditionalFormatting sqref="AK36">
    <cfRule type="cellIs" priority="10" dxfId="3" operator="equal">
      <formula>"ALTO"</formula>
    </cfRule>
    <cfRule type="cellIs" priority="11" dxfId="2" operator="equal">
      <formula>"BAJO"</formula>
    </cfRule>
    <cfRule type="cellIs" priority="12" dxfId="1" operator="equal">
      <formula>"MEDIO"</formula>
    </cfRule>
  </conditionalFormatting>
  <conditionalFormatting sqref="AK36">
    <cfRule type="containsText" priority="9" dxfId="0" operator="containsText" stopIfTrue="1" text="MUY ALTO">
      <formula>NOT(ISERROR(SEARCH("MUY ALTO",AK36)))</formula>
    </cfRule>
  </conditionalFormatting>
  <conditionalFormatting sqref="AK38:AK40">
    <cfRule type="cellIs" priority="6" dxfId="3" operator="equal">
      <formula>"ALTO"</formula>
    </cfRule>
    <cfRule type="cellIs" priority="7" dxfId="2" operator="equal">
      <formula>"BAJO"</formula>
    </cfRule>
    <cfRule type="cellIs" priority="8" dxfId="1" operator="equal">
      <formula>"MEDIO"</formula>
    </cfRule>
  </conditionalFormatting>
  <conditionalFormatting sqref="AK38:AK40">
    <cfRule type="containsText" priority="5" dxfId="0" operator="containsText" stopIfTrue="1" text="MUY ALTO">
      <formula>NOT(ISERROR(SEARCH("MUY ALTO",AK38)))</formula>
    </cfRule>
  </conditionalFormatting>
  <conditionalFormatting sqref="W17">
    <cfRule type="cellIs" priority="2" dxfId="3" operator="equal">
      <formula>"ALTO"</formula>
    </cfRule>
    <cfRule type="cellIs" priority="3" dxfId="2" operator="equal">
      <formula>"BAJO"</formula>
    </cfRule>
    <cfRule type="cellIs" priority="4" dxfId="1" operator="equal">
      <formula>"MEDIO"</formula>
    </cfRule>
  </conditionalFormatting>
  <conditionalFormatting sqref="W17">
    <cfRule type="containsText" priority="1" dxfId="0" operator="containsText" stopIfTrue="1" text="MUY ALTO">
      <formula>NOT(ISERROR(SEARCH("MUY ALTO",W17)))</formula>
    </cfRule>
  </conditionalFormatting>
  <dataValidations count="8">
    <dataValidation type="list" allowBlank="1" showInputMessage="1" showErrorMessage="1" sqref="U13:U15 AI13:AI15 AI17:AI63 U17:U63 T42">
      <formula1>"1, 2, 3, 4"</formula1>
    </dataValidation>
    <dataValidation type="list" allowBlank="1" showInputMessage="1" showErrorMessage="1" sqref="X13:X15 AL13:AL15 AL17:AL63 X17:X63">
      <formula1>"10, 25, 60, 100"</formula1>
    </dataValidation>
    <dataValidation type="list" allowBlank="1" showInputMessage="1" showErrorMessage="1" sqref="T13:T15 AH13:AH15 AH17:AH63 T17:T41 T43:T63">
      <formula1>"1, 2, 6, 10"</formula1>
    </dataValidation>
    <dataValidation type="list" allowBlank="1" showInputMessage="1" showErrorMessage="1" sqref="P23 P43:S63">
      <formula1>#REF!</formula1>
    </dataValidation>
    <dataValidation type="list" allowBlank="1" showInputMessage="1" showErrorMessage="1" sqref="F13:F15 F17:F63">
      <formula1>"Rutinaria, No Rutinaria"</formula1>
    </dataValidation>
    <dataValidation type="list" allowBlank="1" showInputMessage="1" showErrorMessage="1" sqref="BB13:BB15 BA42 BB17:BB63">
      <formula1>"Sí,En Proceso,No"</formula1>
    </dataValidation>
    <dataValidation type="list" allowBlank="1" showInputMessage="1" showErrorMessage="1" sqref="O13:O15 L17:L63 O17:O42 L13:L15">
      <formula1>$BN$4:$BN$14</formula1>
    </dataValidation>
    <dataValidation type="list" allowBlank="1" showInputMessage="1" showErrorMessage="1" sqref="M13:M15 N42 M35:M63 M34:N34 M29:M33 M28:N28 M21:M27 M17:M19 M20:N20">
      <formula1>$BO$4:$BO$86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813"/>
  <sheetViews>
    <sheetView zoomScalePageLayoutView="0" workbookViewId="0" topLeftCell="A1">
      <selection activeCell="A1" sqref="A1:C4"/>
    </sheetView>
  </sheetViews>
  <sheetFormatPr defaultColWidth="9.140625" defaultRowHeight="12.75"/>
  <cols>
    <col min="1" max="1" width="3.57421875" style="1" customWidth="1"/>
    <col min="2" max="2" width="5.421875" style="1" customWidth="1"/>
    <col min="3" max="3" width="18.00390625" style="1" customWidth="1"/>
    <col min="4" max="4" width="5.421875" style="1" customWidth="1"/>
    <col min="5" max="7" width="6.421875" style="1" customWidth="1"/>
    <col min="8" max="14" width="5.421875" style="1" customWidth="1"/>
    <col min="15" max="16" width="5.421875" style="72" customWidth="1"/>
    <col min="17" max="17" width="5.7109375" style="72" bestFit="1" customWidth="1"/>
    <col min="18" max="18" width="7.421875" style="72" bestFit="1" customWidth="1"/>
    <col min="19" max="19" width="5.7109375" style="72" bestFit="1" customWidth="1"/>
    <col min="20" max="20" width="7.421875" style="72" bestFit="1" customWidth="1"/>
    <col min="21" max="22" width="5.421875" style="72" customWidth="1"/>
    <col min="23" max="38" width="5.421875" style="1" customWidth="1"/>
    <col min="39" max="39" width="7.421875" style="1" bestFit="1" customWidth="1"/>
    <col min="40" max="40" width="15.421875" style="1" customWidth="1"/>
    <col min="41" max="41" width="16.140625" style="1" customWidth="1"/>
    <col min="42" max="43" width="5.421875" style="1" customWidth="1"/>
    <col min="44" max="62" width="5.28125" style="1" customWidth="1"/>
    <col min="63" max="16384" width="9.140625" style="1" customWidth="1"/>
  </cols>
  <sheetData>
    <row r="1" spans="1:42" ht="25.5" customHeight="1">
      <c r="A1" s="122"/>
      <c r="B1" s="122"/>
      <c r="C1" s="122"/>
      <c r="D1" s="123" t="s">
        <v>184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20" t="s">
        <v>164</v>
      </c>
      <c r="AO1" s="15" t="s">
        <v>187</v>
      </c>
      <c r="AP1" s="71"/>
    </row>
    <row r="2" spans="1:42" ht="25.5" customHeight="1">
      <c r="A2" s="122"/>
      <c r="B2" s="122"/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20" t="s">
        <v>166</v>
      </c>
      <c r="AO2" s="16" t="s">
        <v>185</v>
      </c>
      <c r="AP2" s="71"/>
    </row>
    <row r="3" spans="1:42" ht="25.5" customHeight="1">
      <c r="A3" s="122"/>
      <c r="B3" s="122"/>
      <c r="C3" s="122"/>
      <c r="D3" s="201" t="s">
        <v>188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3"/>
      <c r="AN3" s="20" t="s">
        <v>167</v>
      </c>
      <c r="AO3" s="21" t="s">
        <v>186</v>
      </c>
      <c r="AP3" s="71"/>
    </row>
    <row r="4" spans="1:42" s="19" customFormat="1" ht="25.5" customHeight="1">
      <c r="A4" s="122"/>
      <c r="B4" s="122"/>
      <c r="C4" s="122"/>
      <c r="D4" s="204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6"/>
      <c r="AN4" s="20" t="s">
        <v>168</v>
      </c>
      <c r="AO4" s="17">
        <v>45231</v>
      </c>
      <c r="AP4" s="18"/>
    </row>
    <row r="6" spans="2:41" ht="33" customHeight="1">
      <c r="B6" s="207" t="s">
        <v>98</v>
      </c>
      <c r="C6" s="207"/>
      <c r="D6" s="207"/>
      <c r="E6" s="207"/>
      <c r="F6" s="207"/>
      <c r="G6" s="207"/>
      <c r="H6" s="207"/>
      <c r="I6" s="207"/>
      <c r="J6" s="207"/>
      <c r="K6" s="207" t="s">
        <v>99</v>
      </c>
      <c r="L6" s="207"/>
      <c r="M6" s="207"/>
      <c r="N6" s="207"/>
      <c r="O6" s="207" t="s">
        <v>100</v>
      </c>
      <c r="P6" s="207"/>
      <c r="Q6" s="207"/>
      <c r="R6" s="207"/>
      <c r="S6" s="207" t="s">
        <v>101</v>
      </c>
      <c r="T6" s="207"/>
      <c r="U6" s="207"/>
      <c r="V6" s="207"/>
      <c r="W6" s="207"/>
      <c r="X6" s="207"/>
      <c r="Y6" s="207"/>
      <c r="Z6" s="207"/>
      <c r="AA6" s="207"/>
      <c r="AB6" s="207" t="s">
        <v>99</v>
      </c>
      <c r="AC6" s="207"/>
      <c r="AD6" s="207"/>
      <c r="AE6" s="207"/>
      <c r="AF6" s="207" t="s">
        <v>100</v>
      </c>
      <c r="AG6" s="207"/>
      <c r="AH6" s="207"/>
      <c r="AI6" s="207"/>
      <c r="AJ6" s="207" t="s">
        <v>102</v>
      </c>
      <c r="AK6" s="207"/>
      <c r="AL6" s="207"/>
      <c r="AM6" s="207"/>
      <c r="AN6" s="207"/>
      <c r="AO6" s="207"/>
    </row>
    <row r="7" spans="2:42" ht="21" customHeight="1">
      <c r="B7" s="209" t="s">
        <v>103</v>
      </c>
      <c r="C7" s="209"/>
      <c r="D7" s="209"/>
      <c r="E7" s="209"/>
      <c r="F7" s="209"/>
      <c r="G7" s="209"/>
      <c r="H7" s="209"/>
      <c r="I7" s="209"/>
      <c r="J7" s="209"/>
      <c r="K7" s="209" t="e">
        <f>COUNTIF('[2]MATRIZ'!Z14:Z64,"Riesgo Aceptable")</f>
        <v>#VALUE!</v>
      </c>
      <c r="L7" s="209"/>
      <c r="M7" s="209"/>
      <c r="N7" s="209"/>
      <c r="O7" s="208" t="e">
        <f>+K7/$K$11</f>
        <v>#VALUE!</v>
      </c>
      <c r="P7" s="208"/>
      <c r="Q7" s="208"/>
      <c r="R7" s="208"/>
      <c r="S7" s="209" t="s">
        <v>103</v>
      </c>
      <c r="T7" s="209"/>
      <c r="U7" s="209"/>
      <c r="V7" s="209"/>
      <c r="W7" s="209"/>
      <c r="X7" s="209"/>
      <c r="Y7" s="209"/>
      <c r="Z7" s="209"/>
      <c r="AA7" s="209"/>
      <c r="AB7" s="209" t="e">
        <f>COUNTIF('[2]MATRIZ'!AN14:AN64,"Riesgo Aceptable")</f>
        <v>#VALUE!</v>
      </c>
      <c r="AC7" s="209"/>
      <c r="AD7" s="209"/>
      <c r="AE7" s="209"/>
      <c r="AF7" s="208" t="e">
        <f>+AB7/$AB$11</f>
        <v>#VALUE!</v>
      </c>
      <c r="AG7" s="208"/>
      <c r="AH7" s="208"/>
      <c r="AI7" s="208"/>
      <c r="AJ7" s="208" t="e">
        <f>+AP7*-1</f>
        <v>#VALUE!</v>
      </c>
      <c r="AK7" s="208"/>
      <c r="AL7" s="208"/>
      <c r="AM7" s="208"/>
      <c r="AN7" s="208"/>
      <c r="AO7" s="208"/>
      <c r="AP7" s="2" t="e">
        <f>1-(AB7/K7)</f>
        <v>#VALUE!</v>
      </c>
    </row>
    <row r="8" spans="2:42" ht="21" customHeight="1">
      <c r="B8" s="209" t="s">
        <v>104</v>
      </c>
      <c r="C8" s="209"/>
      <c r="D8" s="209"/>
      <c r="E8" s="209"/>
      <c r="F8" s="209"/>
      <c r="G8" s="209"/>
      <c r="H8" s="209"/>
      <c r="I8" s="209"/>
      <c r="J8" s="209"/>
      <c r="K8" s="209" t="e">
        <f>COUNTIF('[2]MATRIZ'!$Z$14:$Z$64,"Riesgo Mejorable")</f>
        <v>#VALUE!</v>
      </c>
      <c r="L8" s="209"/>
      <c r="M8" s="209"/>
      <c r="N8" s="209"/>
      <c r="O8" s="208" t="e">
        <f>+K8/$K$11</f>
        <v>#VALUE!</v>
      </c>
      <c r="P8" s="208"/>
      <c r="Q8" s="208"/>
      <c r="R8" s="208"/>
      <c r="S8" s="209" t="s">
        <v>104</v>
      </c>
      <c r="T8" s="209"/>
      <c r="U8" s="209"/>
      <c r="V8" s="209"/>
      <c r="W8" s="209"/>
      <c r="X8" s="209"/>
      <c r="Y8" s="209"/>
      <c r="Z8" s="209"/>
      <c r="AA8" s="209"/>
      <c r="AB8" s="209" t="e">
        <f>COUNTIF('[2]MATRIZ'!$AN$14:$AN$64,"Riesgo Mejorable")</f>
        <v>#VALUE!</v>
      </c>
      <c r="AC8" s="209"/>
      <c r="AD8" s="209"/>
      <c r="AE8" s="209"/>
      <c r="AF8" s="208" t="e">
        <f>+AB8/$AB$11</f>
        <v>#VALUE!</v>
      </c>
      <c r="AG8" s="208"/>
      <c r="AH8" s="208"/>
      <c r="AI8" s="208"/>
      <c r="AJ8" s="208" t="e">
        <f>+AP8*-1</f>
        <v>#VALUE!</v>
      </c>
      <c r="AK8" s="208"/>
      <c r="AL8" s="208"/>
      <c r="AM8" s="208"/>
      <c r="AN8" s="208"/>
      <c r="AO8" s="208"/>
      <c r="AP8" s="2" t="e">
        <f>1-(AB8/K8)</f>
        <v>#VALUE!</v>
      </c>
    </row>
    <row r="9" spans="2:42" ht="21" customHeight="1">
      <c r="B9" s="209" t="s">
        <v>105</v>
      </c>
      <c r="C9" s="209"/>
      <c r="D9" s="209"/>
      <c r="E9" s="209"/>
      <c r="F9" s="209"/>
      <c r="G9" s="209"/>
      <c r="H9" s="209"/>
      <c r="I9" s="209"/>
      <c r="J9" s="209"/>
      <c r="K9" s="209" t="e">
        <f>COUNTIF('[2]MATRIZ'!$Z$14:$Z$64,"Riesgo No Aceptable o Aceptable con Control Especifico")</f>
        <v>#VALUE!</v>
      </c>
      <c r="L9" s="209"/>
      <c r="M9" s="209"/>
      <c r="N9" s="209"/>
      <c r="O9" s="208" t="e">
        <f>+K9/$K$11</f>
        <v>#VALUE!</v>
      </c>
      <c r="P9" s="208"/>
      <c r="Q9" s="208"/>
      <c r="R9" s="208"/>
      <c r="S9" s="209" t="s">
        <v>105</v>
      </c>
      <c r="T9" s="209"/>
      <c r="U9" s="209"/>
      <c r="V9" s="209"/>
      <c r="W9" s="209"/>
      <c r="X9" s="209"/>
      <c r="Y9" s="209"/>
      <c r="Z9" s="209"/>
      <c r="AA9" s="209"/>
      <c r="AB9" s="209" t="e">
        <f>COUNTIF('[2]MATRIZ'!$AN$14:$AN$64,"Riesgo No Aceptable o Aceptable con Control especifico")</f>
        <v>#VALUE!</v>
      </c>
      <c r="AC9" s="209"/>
      <c r="AD9" s="209"/>
      <c r="AE9" s="209"/>
      <c r="AF9" s="208" t="e">
        <f>+AB9/$AB$11</f>
        <v>#VALUE!</v>
      </c>
      <c r="AG9" s="208"/>
      <c r="AH9" s="208"/>
      <c r="AI9" s="208"/>
      <c r="AJ9" s="208" t="e">
        <f>+AP9*-1</f>
        <v>#VALUE!</v>
      </c>
      <c r="AK9" s="208"/>
      <c r="AL9" s="208"/>
      <c r="AM9" s="208"/>
      <c r="AN9" s="208"/>
      <c r="AO9" s="208"/>
      <c r="AP9" s="2" t="e">
        <f>1-(AB9/K9)</f>
        <v>#VALUE!</v>
      </c>
    </row>
    <row r="10" spans="2:42" ht="21" customHeight="1">
      <c r="B10" s="209" t="s">
        <v>106</v>
      </c>
      <c r="C10" s="209"/>
      <c r="D10" s="209"/>
      <c r="E10" s="209"/>
      <c r="F10" s="209"/>
      <c r="G10" s="209"/>
      <c r="H10" s="209"/>
      <c r="I10" s="209"/>
      <c r="J10" s="209"/>
      <c r="K10" s="209" t="e">
        <f>COUNTIF('[2]MATRIZ'!$Z$14:$Z$64,"Riesgo No Aceptable")</f>
        <v>#VALUE!</v>
      </c>
      <c r="L10" s="209"/>
      <c r="M10" s="209"/>
      <c r="N10" s="209"/>
      <c r="O10" s="208" t="e">
        <f>+K10/$K$11</f>
        <v>#VALUE!</v>
      </c>
      <c r="P10" s="208"/>
      <c r="Q10" s="208"/>
      <c r="R10" s="208"/>
      <c r="S10" s="209" t="s">
        <v>106</v>
      </c>
      <c r="T10" s="209"/>
      <c r="U10" s="209"/>
      <c r="V10" s="209"/>
      <c r="W10" s="209"/>
      <c r="X10" s="209"/>
      <c r="Y10" s="209"/>
      <c r="Z10" s="209"/>
      <c r="AA10" s="209"/>
      <c r="AB10" s="209" t="e">
        <f>COUNTIF('[2]MATRIZ'!$AN$14:$AN$64,"Riesgo No Aceptable")</f>
        <v>#VALUE!</v>
      </c>
      <c r="AC10" s="209"/>
      <c r="AD10" s="209"/>
      <c r="AE10" s="209"/>
      <c r="AF10" s="208" t="e">
        <f>+AB10/$AB$11</f>
        <v>#VALUE!</v>
      </c>
      <c r="AG10" s="208"/>
      <c r="AH10" s="208"/>
      <c r="AI10" s="208"/>
      <c r="AJ10" s="208" t="e">
        <f>+AP10*-1</f>
        <v>#VALUE!</v>
      </c>
      <c r="AK10" s="208"/>
      <c r="AL10" s="208"/>
      <c r="AM10" s="208"/>
      <c r="AN10" s="208"/>
      <c r="AO10" s="208"/>
      <c r="AP10" s="2" t="e">
        <f>1-(AB10/K10)</f>
        <v>#VALUE!</v>
      </c>
    </row>
    <row r="11" spans="2:42" ht="21" customHeight="1">
      <c r="B11" s="210" t="s">
        <v>107</v>
      </c>
      <c r="C11" s="210"/>
      <c r="D11" s="210"/>
      <c r="E11" s="210"/>
      <c r="F11" s="210"/>
      <c r="G11" s="210"/>
      <c r="H11" s="210"/>
      <c r="I11" s="210"/>
      <c r="J11" s="210"/>
      <c r="K11" s="211" t="e">
        <f>SUM(K7:K10)</f>
        <v>#VALUE!</v>
      </c>
      <c r="L11" s="211"/>
      <c r="M11" s="211"/>
      <c r="N11" s="211"/>
      <c r="O11" s="212" t="e">
        <f>SUM(O7:R10)</f>
        <v>#VALUE!</v>
      </c>
      <c r="P11" s="212"/>
      <c r="Q11" s="212"/>
      <c r="R11" s="212"/>
      <c r="S11" s="210" t="s">
        <v>107</v>
      </c>
      <c r="T11" s="210"/>
      <c r="U11" s="210"/>
      <c r="V11" s="210"/>
      <c r="W11" s="210"/>
      <c r="X11" s="210"/>
      <c r="Y11" s="210"/>
      <c r="Z11" s="210"/>
      <c r="AA11" s="210"/>
      <c r="AB11" s="211" t="e">
        <f>SUM(AB7:AB10)</f>
        <v>#VALUE!</v>
      </c>
      <c r="AC11" s="211"/>
      <c r="AD11" s="211"/>
      <c r="AE11" s="211"/>
      <c r="AF11" s="212" t="e">
        <f>SUM(AF7:AI10)</f>
        <v>#VALUE!</v>
      </c>
      <c r="AG11" s="212"/>
      <c r="AH11" s="212"/>
      <c r="AI11" s="212"/>
      <c r="AJ11" s="211"/>
      <c r="AK11" s="211"/>
      <c r="AL11" s="211"/>
      <c r="AM11" s="211"/>
      <c r="AN11" s="211"/>
      <c r="AO11" s="211"/>
      <c r="AP11" s="2"/>
    </row>
    <row r="12" spans="5:22" ht="9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5:22" ht="9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5:22" ht="11.25" customHeight="1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5:22" ht="11.25" customHeight="1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5:22" ht="11.25" customHeight="1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5:22" ht="11.25" customHeight="1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5:22" ht="11.25" customHeight="1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5:22" ht="11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5:22" ht="11.25" customHeight="1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5:22" ht="11.25" customHeight="1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5:22" ht="11.25" customHeight="1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5:22" ht="11.25" customHeigh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5:22" ht="11.2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5:22" ht="11.25" customHeight="1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5:22" ht="11.25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5:22" ht="11.25" customHeight="1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5:22" ht="11.25" customHeight="1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5:22" ht="11.25" customHeigh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5:22" ht="11.25" customHeight="1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5:22" ht="11.25" customHeight="1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5:22" ht="11.25" customHeight="1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5:22" ht="11.25" customHeight="1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5:22" ht="11.25" customHeight="1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5:22" ht="11.25" customHeight="1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5:22" ht="11.25" customHeight="1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5:22" ht="11.25" customHeight="1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5:22" ht="21" customHeight="1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41" ht="89.25" customHeight="1">
      <c r="B39" s="213" t="s">
        <v>86</v>
      </c>
      <c r="C39" s="214"/>
      <c r="D39" s="214"/>
      <c r="E39" s="215" t="s">
        <v>87</v>
      </c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73" t="s">
        <v>108</v>
      </c>
      <c r="R39" s="73" t="s">
        <v>100</v>
      </c>
      <c r="S39" s="73" t="s">
        <v>109</v>
      </c>
      <c r="T39" s="73" t="s">
        <v>100</v>
      </c>
      <c r="U39" s="3"/>
      <c r="V39" s="3"/>
      <c r="W39" s="215" t="s">
        <v>86</v>
      </c>
      <c r="X39" s="215"/>
      <c r="Y39" s="215"/>
      <c r="Z39" s="215" t="s">
        <v>87</v>
      </c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73" t="s">
        <v>108</v>
      </c>
      <c r="AM39" s="73" t="s">
        <v>100</v>
      </c>
      <c r="AN39" s="73" t="s">
        <v>109</v>
      </c>
      <c r="AO39" s="73" t="s">
        <v>100</v>
      </c>
    </row>
    <row r="40" spans="2:41" ht="28.5" customHeight="1">
      <c r="B40" s="216" t="s">
        <v>30</v>
      </c>
      <c r="C40" s="217"/>
      <c r="D40" s="217"/>
      <c r="E40" s="222" t="s">
        <v>31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74" t="e">
        <f>COUNTIF('[2]MATRIZ'!$M$14:$M$64,E40)</f>
        <v>#VALUE!</v>
      </c>
      <c r="R40" s="75" t="e">
        <f aca="true" t="shared" si="0" ref="R40:R80">Q40/$AL$82</f>
        <v>#VALUE!</v>
      </c>
      <c r="S40" s="223" t="e">
        <f>SUM(Q40:Q43)</f>
        <v>#VALUE!</v>
      </c>
      <c r="T40" s="226" t="e">
        <f>S40/$AN$82</f>
        <v>#VALUE!</v>
      </c>
      <c r="U40" s="3"/>
      <c r="V40" s="3"/>
      <c r="W40" s="229" t="s">
        <v>49</v>
      </c>
      <c r="X40" s="229"/>
      <c r="Y40" s="229"/>
      <c r="Z40" s="222" t="s">
        <v>149</v>
      </c>
      <c r="AA40" s="222" t="s">
        <v>122</v>
      </c>
      <c r="AB40" s="222" t="s">
        <v>122</v>
      </c>
      <c r="AC40" s="222" t="s">
        <v>122</v>
      </c>
      <c r="AD40" s="222" t="s">
        <v>122</v>
      </c>
      <c r="AE40" s="222" t="s">
        <v>122</v>
      </c>
      <c r="AF40" s="222" t="s">
        <v>122</v>
      </c>
      <c r="AG40" s="222" t="s">
        <v>122</v>
      </c>
      <c r="AH40" s="222" t="s">
        <v>122</v>
      </c>
      <c r="AI40" s="222" t="s">
        <v>122</v>
      </c>
      <c r="AJ40" s="222" t="s">
        <v>122</v>
      </c>
      <c r="AK40" s="222" t="s">
        <v>122</v>
      </c>
      <c r="AL40" s="74" t="e">
        <f>COUNTIF('[2]MATRIZ'!$M$14:$M$64,Z40)</f>
        <v>#VALUE!</v>
      </c>
      <c r="AM40" s="76" t="e">
        <f aca="true" t="shared" si="1" ref="AM40:AM81">AL40/$AL$82</f>
        <v>#VALUE!</v>
      </c>
      <c r="AN40" s="230" t="e">
        <f>SUM(AL40:AL43)</f>
        <v>#VALUE!</v>
      </c>
      <c r="AO40" s="231" t="e">
        <f>AN40/$AL$82</f>
        <v>#VALUE!</v>
      </c>
    </row>
    <row r="41" spans="2:41" ht="28.5" customHeight="1">
      <c r="B41" s="218"/>
      <c r="C41" s="219"/>
      <c r="D41" s="219"/>
      <c r="E41" s="222" t="s">
        <v>32</v>
      </c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74" t="e">
        <f>COUNTIF('[2]MATRIZ'!$M$14:$M$64,E41)</f>
        <v>#VALUE!</v>
      </c>
      <c r="R41" s="75" t="e">
        <f t="shared" si="0"/>
        <v>#VALUE!</v>
      </c>
      <c r="S41" s="224"/>
      <c r="T41" s="227"/>
      <c r="U41" s="3"/>
      <c r="V41" s="3"/>
      <c r="W41" s="229"/>
      <c r="X41" s="229"/>
      <c r="Y41" s="229"/>
      <c r="Z41" s="222" t="s">
        <v>150</v>
      </c>
      <c r="AA41" s="222" t="s">
        <v>123</v>
      </c>
      <c r="AB41" s="222" t="s">
        <v>123</v>
      </c>
      <c r="AC41" s="222" t="s">
        <v>123</v>
      </c>
      <c r="AD41" s="222" t="s">
        <v>123</v>
      </c>
      <c r="AE41" s="222" t="s">
        <v>123</v>
      </c>
      <c r="AF41" s="222" t="s">
        <v>123</v>
      </c>
      <c r="AG41" s="222" t="s">
        <v>123</v>
      </c>
      <c r="AH41" s="222" t="s">
        <v>123</v>
      </c>
      <c r="AI41" s="222" t="s">
        <v>123</v>
      </c>
      <c r="AJ41" s="222" t="s">
        <v>123</v>
      </c>
      <c r="AK41" s="222" t="s">
        <v>123</v>
      </c>
      <c r="AL41" s="74" t="e">
        <f>COUNTIF('[2]MATRIZ'!$M$14:$M$64,Z41)</f>
        <v>#VALUE!</v>
      </c>
      <c r="AM41" s="76" t="e">
        <f t="shared" si="1"/>
        <v>#VALUE!</v>
      </c>
      <c r="AN41" s="230"/>
      <c r="AO41" s="231"/>
    </row>
    <row r="42" spans="2:41" ht="28.5" customHeight="1">
      <c r="B42" s="218"/>
      <c r="C42" s="219"/>
      <c r="D42" s="219"/>
      <c r="E42" s="222" t="s">
        <v>33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74" t="e">
        <f>COUNTIF('[2]MATRIZ'!$M$14:$M$64,E42)</f>
        <v>#VALUE!</v>
      </c>
      <c r="R42" s="75" t="e">
        <f t="shared" si="0"/>
        <v>#VALUE!</v>
      </c>
      <c r="S42" s="224"/>
      <c r="T42" s="227"/>
      <c r="U42" s="3"/>
      <c r="V42" s="3"/>
      <c r="W42" s="229"/>
      <c r="X42" s="229"/>
      <c r="Y42" s="229"/>
      <c r="Z42" s="222" t="s">
        <v>124</v>
      </c>
      <c r="AA42" s="222" t="s">
        <v>124</v>
      </c>
      <c r="AB42" s="222" t="s">
        <v>124</v>
      </c>
      <c r="AC42" s="222" t="s">
        <v>124</v>
      </c>
      <c r="AD42" s="222" t="s">
        <v>124</v>
      </c>
      <c r="AE42" s="222" t="s">
        <v>124</v>
      </c>
      <c r="AF42" s="222" t="s">
        <v>124</v>
      </c>
      <c r="AG42" s="222" t="s">
        <v>124</v>
      </c>
      <c r="AH42" s="222" t="s">
        <v>124</v>
      </c>
      <c r="AI42" s="222" t="s">
        <v>124</v>
      </c>
      <c r="AJ42" s="222" t="s">
        <v>124</v>
      </c>
      <c r="AK42" s="222" t="s">
        <v>124</v>
      </c>
      <c r="AL42" s="74" t="e">
        <f>COUNTIF('[2]MATRIZ'!$M$14:$M$64,Z42)</f>
        <v>#VALUE!</v>
      </c>
      <c r="AM42" s="76" t="e">
        <f t="shared" si="1"/>
        <v>#VALUE!</v>
      </c>
      <c r="AN42" s="230"/>
      <c r="AO42" s="231"/>
    </row>
    <row r="43" spans="2:41" ht="12.75">
      <c r="B43" s="220"/>
      <c r="C43" s="221"/>
      <c r="D43" s="221"/>
      <c r="E43" s="222" t="s">
        <v>34</v>
      </c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74" t="e">
        <f>COUNTIF('[2]MATRIZ'!$M$14:$M$64,E43)</f>
        <v>#VALUE!</v>
      </c>
      <c r="R43" s="75" t="e">
        <f t="shared" si="0"/>
        <v>#VALUE!</v>
      </c>
      <c r="S43" s="225"/>
      <c r="T43" s="228"/>
      <c r="U43" s="3"/>
      <c r="V43" s="3"/>
      <c r="W43" s="229"/>
      <c r="X43" s="229"/>
      <c r="Y43" s="229"/>
      <c r="Z43" s="222" t="s">
        <v>125</v>
      </c>
      <c r="AA43" s="222" t="s">
        <v>125</v>
      </c>
      <c r="AB43" s="222" t="s">
        <v>125</v>
      </c>
      <c r="AC43" s="222" t="s">
        <v>125</v>
      </c>
      <c r="AD43" s="222" t="s">
        <v>125</v>
      </c>
      <c r="AE43" s="222" t="s">
        <v>125</v>
      </c>
      <c r="AF43" s="222" t="s">
        <v>125</v>
      </c>
      <c r="AG43" s="222" t="s">
        <v>125</v>
      </c>
      <c r="AH43" s="222" t="s">
        <v>125</v>
      </c>
      <c r="AI43" s="222" t="s">
        <v>125</v>
      </c>
      <c r="AJ43" s="222" t="s">
        <v>125</v>
      </c>
      <c r="AK43" s="222" t="s">
        <v>125</v>
      </c>
      <c r="AL43" s="74" t="e">
        <f>COUNTIF('[2]MATRIZ'!$M$14:$M$64,Z43)</f>
        <v>#VALUE!</v>
      </c>
      <c r="AM43" s="76" t="e">
        <f t="shared" si="1"/>
        <v>#VALUE!</v>
      </c>
      <c r="AN43" s="230"/>
      <c r="AO43" s="231"/>
    </row>
    <row r="44" spans="2:41" ht="12.75">
      <c r="B44" s="216" t="s">
        <v>35</v>
      </c>
      <c r="C44" s="217"/>
      <c r="D44" s="217"/>
      <c r="E44" s="222" t="s">
        <v>36</v>
      </c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74" t="e">
        <f>COUNTIF('[2]MATRIZ'!$M$14:$M$64,E44)</f>
        <v>#VALUE!</v>
      </c>
      <c r="R44" s="75" t="e">
        <f t="shared" si="0"/>
        <v>#VALUE!</v>
      </c>
      <c r="S44" s="223" t="e">
        <f>SUM(Q44:Q48)</f>
        <v>#VALUE!</v>
      </c>
      <c r="T44" s="226" t="e">
        <f>S44/$AL$82</f>
        <v>#VALUE!</v>
      </c>
      <c r="U44" s="3"/>
      <c r="V44" s="3"/>
      <c r="W44" s="229" t="s">
        <v>148</v>
      </c>
      <c r="X44" s="229"/>
      <c r="Y44" s="229"/>
      <c r="Z44" s="222" t="s">
        <v>50</v>
      </c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74" t="e">
        <f>COUNTIF('[2]MATRIZ'!$M$14:$M$64,Z44)</f>
        <v>#VALUE!</v>
      </c>
      <c r="AM44" s="77" t="e">
        <f t="shared" si="1"/>
        <v>#VALUE!</v>
      </c>
      <c r="AN44" s="232" t="e">
        <f>SUM(AL44:AL50)</f>
        <v>#VALUE!</v>
      </c>
      <c r="AO44" s="235" t="e">
        <f>AN44/$AL$82</f>
        <v>#VALUE!</v>
      </c>
    </row>
    <row r="45" spans="2:41" ht="12.75">
      <c r="B45" s="218"/>
      <c r="C45" s="219"/>
      <c r="D45" s="219"/>
      <c r="E45" s="222" t="s">
        <v>37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74" t="e">
        <f>COUNTIF('[2]MATRIZ'!$M$14:$M$64,E45)</f>
        <v>#VALUE!</v>
      </c>
      <c r="R45" s="75" t="e">
        <f t="shared" si="0"/>
        <v>#VALUE!</v>
      </c>
      <c r="S45" s="224"/>
      <c r="T45" s="227"/>
      <c r="U45" s="3"/>
      <c r="V45" s="3"/>
      <c r="W45" s="229"/>
      <c r="X45" s="229"/>
      <c r="Y45" s="229"/>
      <c r="Z45" s="222" t="s">
        <v>51</v>
      </c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74" t="e">
        <f>COUNTIF('[2]MATRIZ'!$M$14:$M$64,Z45)</f>
        <v>#VALUE!</v>
      </c>
      <c r="AM45" s="77" t="e">
        <f t="shared" si="1"/>
        <v>#VALUE!</v>
      </c>
      <c r="AN45" s="233"/>
      <c r="AO45" s="236"/>
    </row>
    <row r="46" spans="2:41" ht="12.75">
      <c r="B46" s="218"/>
      <c r="C46" s="219"/>
      <c r="D46" s="219"/>
      <c r="E46" s="222" t="s">
        <v>38</v>
      </c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74" t="e">
        <f>COUNTIF('[2]MATRIZ'!$M$14:$M$64,E46)</f>
        <v>#VALUE!</v>
      </c>
      <c r="R46" s="75" t="e">
        <f t="shared" si="0"/>
        <v>#VALUE!</v>
      </c>
      <c r="S46" s="224"/>
      <c r="T46" s="227"/>
      <c r="U46" s="3"/>
      <c r="V46" s="3"/>
      <c r="W46" s="229"/>
      <c r="X46" s="229"/>
      <c r="Y46" s="229"/>
      <c r="Z46" s="222" t="s">
        <v>52</v>
      </c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74" t="e">
        <f>COUNTIF('[2]MATRIZ'!$M$14:$M$64,Z46)</f>
        <v>#VALUE!</v>
      </c>
      <c r="AM46" s="77" t="e">
        <f t="shared" si="1"/>
        <v>#VALUE!</v>
      </c>
      <c r="AN46" s="233"/>
      <c r="AO46" s="236"/>
    </row>
    <row r="47" spans="2:41" ht="12.75">
      <c r="B47" s="218"/>
      <c r="C47" s="219"/>
      <c r="D47" s="219"/>
      <c r="E47" s="222" t="s">
        <v>39</v>
      </c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74" t="e">
        <f>COUNTIF('[2]MATRIZ'!$M$14:$M$64,E47)</f>
        <v>#VALUE!</v>
      </c>
      <c r="R47" s="75" t="e">
        <f t="shared" si="0"/>
        <v>#VALUE!</v>
      </c>
      <c r="S47" s="224"/>
      <c r="T47" s="227"/>
      <c r="U47" s="3"/>
      <c r="V47" s="3"/>
      <c r="W47" s="229"/>
      <c r="X47" s="229"/>
      <c r="Y47" s="229"/>
      <c r="Z47" s="222" t="s">
        <v>53</v>
      </c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74" t="e">
        <f>COUNTIF('[2]MATRIZ'!$M$14:$M$64,Z47)</f>
        <v>#VALUE!</v>
      </c>
      <c r="AM47" s="77" t="e">
        <f t="shared" si="1"/>
        <v>#VALUE!</v>
      </c>
      <c r="AN47" s="233"/>
      <c r="AO47" s="236"/>
    </row>
    <row r="48" spans="2:41" ht="12.75">
      <c r="B48" s="220"/>
      <c r="C48" s="221"/>
      <c r="D48" s="221"/>
      <c r="E48" s="222" t="s">
        <v>40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74" t="e">
        <f>COUNTIF('[2]MATRIZ'!$M$14:$M$64,E48)</f>
        <v>#VALUE!</v>
      </c>
      <c r="R48" s="75" t="e">
        <f t="shared" si="0"/>
        <v>#VALUE!</v>
      </c>
      <c r="S48" s="225"/>
      <c r="T48" s="228"/>
      <c r="U48" s="3"/>
      <c r="V48" s="3"/>
      <c r="W48" s="229"/>
      <c r="X48" s="229"/>
      <c r="Y48" s="229"/>
      <c r="Z48" s="222" t="s">
        <v>54</v>
      </c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74" t="e">
        <f>COUNTIF('[2]MATRIZ'!$M$14:$M$64,Z48)</f>
        <v>#VALUE!</v>
      </c>
      <c r="AM48" s="77" t="e">
        <f t="shared" si="1"/>
        <v>#VALUE!</v>
      </c>
      <c r="AN48" s="233"/>
      <c r="AO48" s="236"/>
    </row>
    <row r="49" spans="2:41" ht="12.75">
      <c r="B49" s="229" t="s">
        <v>41</v>
      </c>
      <c r="C49" s="229"/>
      <c r="D49" s="229"/>
      <c r="E49" s="222" t="s">
        <v>42</v>
      </c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74" t="e">
        <f>COUNTIF('[2]MATRIZ'!$M$14:$M$64,E49)</f>
        <v>#VALUE!</v>
      </c>
      <c r="R49" s="76" t="e">
        <f t="shared" si="0"/>
        <v>#VALUE!</v>
      </c>
      <c r="S49" s="230" t="e">
        <f>SUM(Q49:Q67)</f>
        <v>#VALUE!</v>
      </c>
      <c r="T49" s="231" t="e">
        <f>S49/$AL$82</f>
        <v>#VALUE!</v>
      </c>
      <c r="U49" s="3"/>
      <c r="V49" s="3"/>
      <c r="W49" s="229"/>
      <c r="X49" s="229"/>
      <c r="Y49" s="229"/>
      <c r="Z49" s="222" t="s">
        <v>55</v>
      </c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74" t="e">
        <f>COUNTIF('[2]MATRIZ'!$M$14:$M$64,Z49)</f>
        <v>#VALUE!</v>
      </c>
      <c r="AM49" s="77" t="e">
        <f t="shared" si="1"/>
        <v>#VALUE!</v>
      </c>
      <c r="AN49" s="233"/>
      <c r="AO49" s="236"/>
    </row>
    <row r="50" spans="2:41" ht="12.75">
      <c r="B50" s="229"/>
      <c r="C50" s="229"/>
      <c r="D50" s="229"/>
      <c r="E50" s="222" t="s">
        <v>43</v>
      </c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74" t="e">
        <f>COUNTIF('[2]MATRIZ'!$M$14:$M$64,E50)</f>
        <v>#VALUE!</v>
      </c>
      <c r="R50" s="76" t="e">
        <f t="shared" si="0"/>
        <v>#VALUE!</v>
      </c>
      <c r="S50" s="230"/>
      <c r="T50" s="231"/>
      <c r="U50" s="3"/>
      <c r="V50" s="3"/>
      <c r="W50" s="229"/>
      <c r="X50" s="229"/>
      <c r="Y50" s="229"/>
      <c r="Z50" s="222" t="s">
        <v>82</v>
      </c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74" t="e">
        <f>COUNTIF('[2]MATRIZ'!$M$14:$M$64,Z50)</f>
        <v>#VALUE!</v>
      </c>
      <c r="AM50" s="77" t="e">
        <f t="shared" si="1"/>
        <v>#VALUE!</v>
      </c>
      <c r="AN50" s="234"/>
      <c r="AO50" s="237"/>
    </row>
    <row r="51" spans="2:41" ht="12.75">
      <c r="B51" s="229"/>
      <c r="C51" s="229"/>
      <c r="D51" s="229"/>
      <c r="E51" s="222" t="s">
        <v>44</v>
      </c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74" t="e">
        <f>COUNTIF('[2]MATRIZ'!$M$14:$M$64,E51)</f>
        <v>#VALUE!</v>
      </c>
      <c r="R51" s="76" t="e">
        <f t="shared" si="0"/>
        <v>#VALUE!</v>
      </c>
      <c r="S51" s="230"/>
      <c r="T51" s="231"/>
      <c r="U51" s="3"/>
      <c r="V51" s="3"/>
      <c r="W51" s="229" t="s">
        <v>56</v>
      </c>
      <c r="X51" s="229"/>
      <c r="Y51" s="229"/>
      <c r="Z51" s="222" t="s">
        <v>57</v>
      </c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74" t="e">
        <f>COUNTIF('[2]MATRIZ'!$M$14:$M$64,Z51)</f>
        <v>#VALUE!</v>
      </c>
      <c r="AM51" s="77" t="e">
        <f t="shared" si="1"/>
        <v>#VALUE!</v>
      </c>
      <c r="AN51" s="232" t="e">
        <f>SUM(AL51:AL53)</f>
        <v>#VALUE!</v>
      </c>
      <c r="AO51" s="235" t="e">
        <f>AN51/$AL$82</f>
        <v>#VALUE!</v>
      </c>
    </row>
    <row r="52" spans="2:41" ht="12.75">
      <c r="B52" s="229"/>
      <c r="C52" s="229"/>
      <c r="D52" s="229"/>
      <c r="E52" s="222" t="s">
        <v>45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74" t="e">
        <f>COUNTIF('[2]MATRIZ'!$M$14:$M$64,E52)</f>
        <v>#VALUE!</v>
      </c>
      <c r="R52" s="76" t="e">
        <f t="shared" si="0"/>
        <v>#VALUE!</v>
      </c>
      <c r="S52" s="230"/>
      <c r="T52" s="231"/>
      <c r="U52" s="3"/>
      <c r="V52" s="3"/>
      <c r="W52" s="229"/>
      <c r="X52" s="229"/>
      <c r="Y52" s="229"/>
      <c r="Z52" s="222" t="s">
        <v>58</v>
      </c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74" t="e">
        <f>COUNTIF('[2]MATRIZ'!$M$14:$M$64,Z52)</f>
        <v>#VALUE!</v>
      </c>
      <c r="AM52" s="77" t="e">
        <f t="shared" si="1"/>
        <v>#VALUE!</v>
      </c>
      <c r="AN52" s="233"/>
      <c r="AO52" s="236"/>
    </row>
    <row r="53" spans="2:41" ht="26.25" customHeight="1">
      <c r="B53" s="229"/>
      <c r="C53" s="229"/>
      <c r="D53" s="229"/>
      <c r="E53" s="222" t="s">
        <v>112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74" t="e">
        <f>COUNTIF('[2]MATRIZ'!$M$14:$M$64,E53)</f>
        <v>#VALUE!</v>
      </c>
      <c r="R53" s="76" t="e">
        <f t="shared" si="0"/>
        <v>#VALUE!</v>
      </c>
      <c r="S53" s="230"/>
      <c r="T53" s="231"/>
      <c r="U53" s="3"/>
      <c r="V53" s="3"/>
      <c r="W53" s="229"/>
      <c r="X53" s="229"/>
      <c r="Y53" s="229"/>
      <c r="Z53" s="222" t="s">
        <v>59</v>
      </c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74" t="e">
        <f>COUNTIF('[2]MATRIZ'!$M$14:$M$64,Z53)</f>
        <v>#VALUE!</v>
      </c>
      <c r="AM53" s="77" t="e">
        <f t="shared" si="1"/>
        <v>#VALUE!</v>
      </c>
      <c r="AN53" s="234"/>
      <c r="AO53" s="237"/>
    </row>
    <row r="54" spans="2:41" ht="12.75">
      <c r="B54" s="229"/>
      <c r="C54" s="229"/>
      <c r="D54" s="229"/>
      <c r="E54" s="222" t="s">
        <v>126</v>
      </c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74" t="e">
        <f>COUNTIF('[2]MATRIZ'!$M$14:$M$64,E54)</f>
        <v>#VALUE!</v>
      </c>
      <c r="R54" s="76" t="e">
        <f t="shared" si="0"/>
        <v>#VALUE!</v>
      </c>
      <c r="S54" s="230"/>
      <c r="T54" s="231"/>
      <c r="U54" s="3"/>
      <c r="V54" s="3"/>
      <c r="W54" s="229" t="s">
        <v>60</v>
      </c>
      <c r="X54" s="229"/>
      <c r="Y54" s="229"/>
      <c r="Z54" s="222" t="s">
        <v>61</v>
      </c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74" t="e">
        <f>COUNTIF('[2]MATRIZ'!$M$14:$M$64,Z54)</f>
        <v>#VALUE!</v>
      </c>
      <c r="AM54" s="77" t="e">
        <f t="shared" si="1"/>
        <v>#VALUE!</v>
      </c>
      <c r="AN54" s="78" t="e">
        <f>SUM(AL54)</f>
        <v>#VALUE!</v>
      </c>
      <c r="AO54" s="77" t="e">
        <f>AN54/$AL$82</f>
        <v>#VALUE!</v>
      </c>
    </row>
    <row r="55" spans="2:41" ht="12.75">
      <c r="B55" s="229"/>
      <c r="C55" s="229"/>
      <c r="D55" s="229"/>
      <c r="E55" s="222" t="s">
        <v>127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74" t="e">
        <f>COUNTIF('[2]MATRIZ'!$M$14:$M$64,E55)</f>
        <v>#VALUE!</v>
      </c>
      <c r="R55" s="76" t="e">
        <f t="shared" si="0"/>
        <v>#VALUE!</v>
      </c>
      <c r="S55" s="230"/>
      <c r="T55" s="231"/>
      <c r="U55" s="3"/>
      <c r="V55" s="3"/>
      <c r="W55" s="229" t="s">
        <v>62</v>
      </c>
      <c r="X55" s="229"/>
      <c r="Y55" s="229"/>
      <c r="Z55" s="222" t="s">
        <v>63</v>
      </c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74" t="e">
        <f>COUNTIF('[2]MATRIZ'!$M$14:$M$64,Z55)</f>
        <v>#VALUE!</v>
      </c>
      <c r="AM55" s="77" t="e">
        <f t="shared" si="1"/>
        <v>#VALUE!</v>
      </c>
      <c r="AN55" s="232" t="e">
        <f>SUM(AL55:AL61)</f>
        <v>#VALUE!</v>
      </c>
      <c r="AO55" s="235" t="e">
        <f>AN55/$AL$82</f>
        <v>#VALUE!</v>
      </c>
    </row>
    <row r="56" spans="2:41" ht="12.75">
      <c r="B56" s="229"/>
      <c r="C56" s="229"/>
      <c r="D56" s="229"/>
      <c r="E56" s="222" t="s">
        <v>128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74" t="e">
        <f>COUNTIF('[2]MATRIZ'!$M$14:$M$64,E56)</f>
        <v>#VALUE!</v>
      </c>
      <c r="R56" s="76" t="e">
        <f t="shared" si="0"/>
        <v>#VALUE!</v>
      </c>
      <c r="S56" s="230"/>
      <c r="T56" s="231"/>
      <c r="U56" s="3"/>
      <c r="V56" s="3"/>
      <c r="W56" s="229"/>
      <c r="X56" s="229"/>
      <c r="Y56" s="229"/>
      <c r="Z56" s="222" t="s">
        <v>64</v>
      </c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74" t="e">
        <f>COUNTIF('[2]MATRIZ'!$M$14:$M$64,Z56)</f>
        <v>#VALUE!</v>
      </c>
      <c r="AM56" s="77" t="e">
        <f t="shared" si="1"/>
        <v>#VALUE!</v>
      </c>
      <c r="AN56" s="233"/>
      <c r="AO56" s="236"/>
    </row>
    <row r="57" spans="2:41" ht="12.75">
      <c r="B57" s="229"/>
      <c r="C57" s="229"/>
      <c r="D57" s="229"/>
      <c r="E57" s="222" t="s">
        <v>129</v>
      </c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74" t="e">
        <f>COUNTIF('[2]MATRIZ'!$M$14:$M$64,E57)</f>
        <v>#VALUE!</v>
      </c>
      <c r="R57" s="76" t="e">
        <f t="shared" si="0"/>
        <v>#VALUE!</v>
      </c>
      <c r="S57" s="230"/>
      <c r="T57" s="231"/>
      <c r="U57" s="3"/>
      <c r="V57" s="3"/>
      <c r="W57" s="229"/>
      <c r="X57" s="229"/>
      <c r="Y57" s="229"/>
      <c r="Z57" s="222" t="s">
        <v>65</v>
      </c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74" t="e">
        <f>COUNTIF('[2]MATRIZ'!$M$14:$M$64,Z57)</f>
        <v>#VALUE!</v>
      </c>
      <c r="AM57" s="77" t="e">
        <f t="shared" si="1"/>
        <v>#VALUE!</v>
      </c>
      <c r="AN57" s="233"/>
      <c r="AO57" s="236"/>
    </row>
    <row r="58" spans="2:41" ht="39.75" customHeight="1">
      <c r="B58" s="229"/>
      <c r="C58" s="229"/>
      <c r="D58" s="229"/>
      <c r="E58" s="222" t="s">
        <v>130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74" t="e">
        <f>COUNTIF('[2]MATRIZ'!$M$14:$M$64,E58)</f>
        <v>#VALUE!</v>
      </c>
      <c r="R58" s="76" t="e">
        <f t="shared" si="0"/>
        <v>#VALUE!</v>
      </c>
      <c r="S58" s="230"/>
      <c r="T58" s="231"/>
      <c r="U58" s="3"/>
      <c r="V58" s="3"/>
      <c r="W58" s="229"/>
      <c r="X58" s="229"/>
      <c r="Y58" s="229"/>
      <c r="Z58" s="222" t="s">
        <v>66</v>
      </c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74" t="e">
        <f>COUNTIF('[2]MATRIZ'!$M$14:$M$64,Z58)</f>
        <v>#VALUE!</v>
      </c>
      <c r="AM58" s="77" t="e">
        <f t="shared" si="1"/>
        <v>#VALUE!</v>
      </c>
      <c r="AN58" s="233"/>
      <c r="AO58" s="236"/>
    </row>
    <row r="59" spans="2:41" ht="27" customHeight="1">
      <c r="B59" s="229"/>
      <c r="C59" s="229"/>
      <c r="D59" s="229"/>
      <c r="E59" s="222" t="s">
        <v>131</v>
      </c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74" t="e">
        <f>COUNTIF('[2]MATRIZ'!$M$14:$M$64,E59)</f>
        <v>#VALUE!</v>
      </c>
      <c r="R59" s="76" t="e">
        <f t="shared" si="0"/>
        <v>#VALUE!</v>
      </c>
      <c r="S59" s="230"/>
      <c r="T59" s="231"/>
      <c r="U59" s="3"/>
      <c r="V59" s="3"/>
      <c r="W59" s="229"/>
      <c r="X59" s="229"/>
      <c r="Y59" s="229"/>
      <c r="Z59" s="222" t="s">
        <v>84</v>
      </c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74" t="e">
        <f>COUNTIF('[2]MATRIZ'!$M$14:$M$64,Z59)</f>
        <v>#VALUE!</v>
      </c>
      <c r="AM59" s="77" t="e">
        <f t="shared" si="1"/>
        <v>#VALUE!</v>
      </c>
      <c r="AN59" s="233"/>
      <c r="AO59" s="236"/>
    </row>
    <row r="60" spans="2:41" ht="12.75">
      <c r="B60" s="229"/>
      <c r="C60" s="229"/>
      <c r="D60" s="229"/>
      <c r="E60" s="222" t="s">
        <v>132</v>
      </c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74" t="e">
        <f>COUNTIF('[2]MATRIZ'!$M$14:$M$64,E60)</f>
        <v>#VALUE!</v>
      </c>
      <c r="R60" s="76" t="e">
        <f t="shared" si="0"/>
        <v>#VALUE!</v>
      </c>
      <c r="S60" s="230"/>
      <c r="T60" s="231"/>
      <c r="U60" s="3"/>
      <c r="V60" s="3"/>
      <c r="W60" s="229"/>
      <c r="X60" s="229"/>
      <c r="Y60" s="229"/>
      <c r="Z60" s="222" t="s">
        <v>90</v>
      </c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74" t="e">
        <f>COUNTIF('[2]MATRIZ'!$M$14:$M$64,Z60)</f>
        <v>#VALUE!</v>
      </c>
      <c r="AM60" s="77" t="e">
        <f t="shared" si="1"/>
        <v>#VALUE!</v>
      </c>
      <c r="AN60" s="233"/>
      <c r="AO60" s="236"/>
    </row>
    <row r="61" spans="2:41" ht="12.75">
      <c r="B61" s="229"/>
      <c r="C61" s="229"/>
      <c r="D61" s="229"/>
      <c r="E61" s="222" t="s">
        <v>133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74" t="e">
        <f>COUNTIF('[2]MATRIZ'!$M$14:$M$64,E61)</f>
        <v>#VALUE!</v>
      </c>
      <c r="R61" s="76" t="e">
        <f t="shared" si="0"/>
        <v>#VALUE!</v>
      </c>
      <c r="S61" s="230"/>
      <c r="T61" s="231"/>
      <c r="U61" s="3"/>
      <c r="V61" s="3"/>
      <c r="W61" s="229"/>
      <c r="X61" s="229"/>
      <c r="Y61" s="229"/>
      <c r="Z61" s="222" t="s">
        <v>67</v>
      </c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74" t="e">
        <f>COUNTIF('[2]MATRIZ'!$M$14:$M$64,Z61)</f>
        <v>#VALUE!</v>
      </c>
      <c r="AM61" s="77" t="e">
        <f t="shared" si="1"/>
        <v>#VALUE!</v>
      </c>
      <c r="AN61" s="234"/>
      <c r="AO61" s="237"/>
    </row>
    <row r="62" spans="2:41" ht="12.75">
      <c r="B62" s="229"/>
      <c r="C62" s="229"/>
      <c r="D62" s="229"/>
      <c r="E62" s="222" t="s">
        <v>134</v>
      </c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74" t="e">
        <f>COUNTIF('[2]MATRIZ'!$M$14:$M$64,E62)</f>
        <v>#VALUE!</v>
      </c>
      <c r="R62" s="76" t="e">
        <f t="shared" si="0"/>
        <v>#VALUE!</v>
      </c>
      <c r="S62" s="230"/>
      <c r="T62" s="231"/>
      <c r="U62" s="3"/>
      <c r="V62" s="3"/>
      <c r="W62" s="229" t="s">
        <v>68</v>
      </c>
      <c r="X62" s="229"/>
      <c r="Y62" s="229"/>
      <c r="Z62" s="222" t="s">
        <v>88</v>
      </c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74" t="e">
        <f>COUNTIF('[2]MATRIZ'!$M$14:$M$64,Z62)</f>
        <v>#VALUE!</v>
      </c>
      <c r="AM62" s="77" t="e">
        <f t="shared" si="1"/>
        <v>#VALUE!</v>
      </c>
      <c r="AN62" s="232" t="e">
        <f>SUM(AL62:AL69)</f>
        <v>#VALUE!</v>
      </c>
      <c r="AO62" s="235" t="e">
        <f>AN62/$AL$82</f>
        <v>#VALUE!</v>
      </c>
    </row>
    <row r="63" spans="2:41" ht="12.75">
      <c r="B63" s="229"/>
      <c r="C63" s="229"/>
      <c r="D63" s="229"/>
      <c r="E63" s="222" t="s">
        <v>139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74" t="e">
        <f>COUNTIF('[2]MATRIZ'!$M$14:$M$64,E63)</f>
        <v>#VALUE!</v>
      </c>
      <c r="R63" s="76" t="e">
        <f t="shared" si="0"/>
        <v>#VALUE!</v>
      </c>
      <c r="S63" s="230"/>
      <c r="T63" s="231"/>
      <c r="U63" s="3"/>
      <c r="V63" s="3"/>
      <c r="W63" s="229"/>
      <c r="X63" s="229"/>
      <c r="Y63" s="229"/>
      <c r="Z63" s="222" t="s">
        <v>69</v>
      </c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74" t="e">
        <f>COUNTIF('[2]MATRIZ'!$M$14:$M$64,Z63)</f>
        <v>#VALUE!</v>
      </c>
      <c r="AM63" s="77" t="e">
        <f t="shared" si="1"/>
        <v>#VALUE!</v>
      </c>
      <c r="AN63" s="233"/>
      <c r="AO63" s="236"/>
    </row>
    <row r="64" spans="2:41" ht="12.75">
      <c r="B64" s="229"/>
      <c r="C64" s="229"/>
      <c r="D64" s="229"/>
      <c r="E64" s="222" t="s">
        <v>138</v>
      </c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74" t="e">
        <f>COUNTIF('[2]MATRIZ'!$M$14:$M$64,E64)</f>
        <v>#VALUE!</v>
      </c>
      <c r="R64" s="76" t="e">
        <f t="shared" si="0"/>
        <v>#VALUE!</v>
      </c>
      <c r="S64" s="230"/>
      <c r="T64" s="231"/>
      <c r="U64" s="3"/>
      <c r="V64" s="3"/>
      <c r="W64" s="229"/>
      <c r="X64" s="229"/>
      <c r="Y64" s="229"/>
      <c r="Z64" s="222" t="s">
        <v>70</v>
      </c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74" t="e">
        <f>COUNTIF('[2]MATRIZ'!$M$14:$M$64,Z64)</f>
        <v>#VALUE!</v>
      </c>
      <c r="AM64" s="77" t="e">
        <f t="shared" si="1"/>
        <v>#VALUE!</v>
      </c>
      <c r="AN64" s="233"/>
      <c r="AO64" s="236"/>
    </row>
    <row r="65" spans="2:41" ht="12.75">
      <c r="B65" s="229"/>
      <c r="C65" s="229"/>
      <c r="D65" s="229"/>
      <c r="E65" s="222" t="s">
        <v>137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74" t="e">
        <f>COUNTIF('[2]MATRIZ'!$M$14:$M$64,E65)</f>
        <v>#VALUE!</v>
      </c>
      <c r="R65" s="76" t="e">
        <f t="shared" si="0"/>
        <v>#VALUE!</v>
      </c>
      <c r="S65" s="230"/>
      <c r="T65" s="231"/>
      <c r="U65" s="3"/>
      <c r="V65" s="3"/>
      <c r="W65" s="229"/>
      <c r="X65" s="229"/>
      <c r="Y65" s="229"/>
      <c r="Z65" s="222" t="s">
        <v>89</v>
      </c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74" t="e">
        <f>COUNTIF('[2]MATRIZ'!$M$14:$M$64,Z65)</f>
        <v>#VALUE!</v>
      </c>
      <c r="AM65" s="77" t="e">
        <f t="shared" si="1"/>
        <v>#VALUE!</v>
      </c>
      <c r="AN65" s="233"/>
      <c r="AO65" s="236"/>
    </row>
    <row r="66" spans="2:41" ht="12.75">
      <c r="B66" s="229"/>
      <c r="C66" s="229"/>
      <c r="D66" s="229"/>
      <c r="E66" s="222" t="s">
        <v>136</v>
      </c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74" t="e">
        <f>COUNTIF('[2]MATRIZ'!$M$14:$M$64,E66)</f>
        <v>#VALUE!</v>
      </c>
      <c r="R66" s="76" t="e">
        <f t="shared" si="0"/>
        <v>#VALUE!</v>
      </c>
      <c r="S66" s="230"/>
      <c r="T66" s="231"/>
      <c r="U66" s="3"/>
      <c r="V66" s="3"/>
      <c r="W66" s="229"/>
      <c r="X66" s="229"/>
      <c r="Y66" s="229"/>
      <c r="Z66" s="222" t="s">
        <v>71</v>
      </c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74" t="e">
        <f>COUNTIF('[2]MATRIZ'!$M$14:$M$64,Z66)</f>
        <v>#VALUE!</v>
      </c>
      <c r="AM66" s="77" t="e">
        <f t="shared" si="1"/>
        <v>#VALUE!</v>
      </c>
      <c r="AN66" s="233"/>
      <c r="AO66" s="236"/>
    </row>
    <row r="67" spans="2:41" ht="12.75">
      <c r="B67" s="229"/>
      <c r="C67" s="229"/>
      <c r="D67" s="229"/>
      <c r="E67" s="222" t="s">
        <v>135</v>
      </c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74" t="e">
        <f>COUNTIF('[2]MATRIZ'!$M$14:$M$64,E67)</f>
        <v>#VALUE!</v>
      </c>
      <c r="R67" s="76" t="e">
        <f t="shared" si="0"/>
        <v>#VALUE!</v>
      </c>
      <c r="S67" s="230"/>
      <c r="T67" s="231"/>
      <c r="U67" s="3"/>
      <c r="V67" s="3"/>
      <c r="W67" s="229"/>
      <c r="X67" s="229"/>
      <c r="Y67" s="229"/>
      <c r="Z67" s="222" t="s">
        <v>72</v>
      </c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74" t="e">
        <f>COUNTIF('[2]MATRIZ'!$M$14:$M$64,Z67)</f>
        <v>#VALUE!</v>
      </c>
      <c r="AM67" s="77" t="e">
        <f t="shared" si="1"/>
        <v>#VALUE!</v>
      </c>
      <c r="AN67" s="233"/>
      <c r="AO67" s="236"/>
    </row>
    <row r="68" spans="2:41" ht="26.25" customHeight="1">
      <c r="B68" s="229" t="s">
        <v>46</v>
      </c>
      <c r="C68" s="229"/>
      <c r="D68" s="229"/>
      <c r="E68" s="238" t="s">
        <v>47</v>
      </c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40"/>
      <c r="Q68" s="74" t="e">
        <f>COUNTIF('[2]MATRIZ'!$M$14:$M$64,E68)</f>
        <v>#VALUE!</v>
      </c>
      <c r="R68" s="76" t="e">
        <f t="shared" si="0"/>
        <v>#VALUE!</v>
      </c>
      <c r="S68" s="230" t="e">
        <f>SUM(Q68:Q80)</f>
        <v>#VALUE!</v>
      </c>
      <c r="T68" s="231" t="e">
        <f>S68/$AL$82</f>
        <v>#VALUE!</v>
      </c>
      <c r="U68" s="3"/>
      <c r="V68" s="3"/>
      <c r="W68" s="229"/>
      <c r="X68" s="229"/>
      <c r="Y68" s="229"/>
      <c r="Z68" s="222" t="s">
        <v>85</v>
      </c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74" t="e">
        <f>COUNTIF('[2]MATRIZ'!$M$14:$M$64,Z68)</f>
        <v>#VALUE!</v>
      </c>
      <c r="AM68" s="77" t="e">
        <f t="shared" si="1"/>
        <v>#VALUE!</v>
      </c>
      <c r="AN68" s="233"/>
      <c r="AO68" s="236"/>
    </row>
    <row r="69" spans="2:41" ht="12.75" customHeight="1">
      <c r="B69" s="229"/>
      <c r="C69" s="229"/>
      <c r="D69" s="229"/>
      <c r="E69" s="238" t="s">
        <v>110</v>
      </c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40"/>
      <c r="Q69" s="74" t="e">
        <f>COUNTIF('[2]MATRIZ'!$M$14:$M$64,E69)</f>
        <v>#VALUE!</v>
      </c>
      <c r="R69" s="76" t="e">
        <f t="shared" si="0"/>
        <v>#VALUE!</v>
      </c>
      <c r="S69" s="230"/>
      <c r="T69" s="231"/>
      <c r="U69" s="3"/>
      <c r="V69" s="3"/>
      <c r="W69" s="229"/>
      <c r="X69" s="229"/>
      <c r="Y69" s="229"/>
      <c r="Z69" s="222" t="s">
        <v>91</v>
      </c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74" t="e">
        <f>COUNTIF('[2]MATRIZ'!$M$14:$M$64,Z69)</f>
        <v>#VALUE!</v>
      </c>
      <c r="AM69" s="77" t="e">
        <f t="shared" si="1"/>
        <v>#VALUE!</v>
      </c>
      <c r="AN69" s="234"/>
      <c r="AO69" s="237"/>
    </row>
    <row r="70" spans="2:41" ht="12.75" customHeight="1">
      <c r="B70" s="229"/>
      <c r="C70" s="229"/>
      <c r="D70" s="229"/>
      <c r="E70" s="238" t="s">
        <v>48</v>
      </c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40"/>
      <c r="Q70" s="74" t="e">
        <f>COUNTIF('[2]MATRIZ'!$M$14:$M$64,E70)</f>
        <v>#VALUE!</v>
      </c>
      <c r="R70" s="76" t="e">
        <f t="shared" si="0"/>
        <v>#VALUE!</v>
      </c>
      <c r="S70" s="230"/>
      <c r="T70" s="231"/>
      <c r="U70" s="3"/>
      <c r="V70" s="3"/>
      <c r="W70" s="229" t="s">
        <v>75</v>
      </c>
      <c r="X70" s="229"/>
      <c r="Y70" s="229"/>
      <c r="Z70" s="222" t="s">
        <v>76</v>
      </c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74" t="e">
        <f>COUNTIF('[2]MATRIZ'!$M$14:$M$64,Z70)</f>
        <v>#VALUE!</v>
      </c>
      <c r="AM70" s="77" t="e">
        <f t="shared" si="1"/>
        <v>#VALUE!</v>
      </c>
      <c r="AN70" s="232" t="e">
        <f>SUM(AL70:AL75)</f>
        <v>#VALUE!</v>
      </c>
      <c r="AO70" s="235" t="e">
        <f>AN70/$AL$82</f>
        <v>#VALUE!</v>
      </c>
    </row>
    <row r="71" spans="2:41" ht="27" customHeight="1">
      <c r="B71" s="229"/>
      <c r="C71" s="229"/>
      <c r="D71" s="229"/>
      <c r="E71" s="238" t="s">
        <v>113</v>
      </c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40"/>
      <c r="Q71" s="74" t="e">
        <f>COUNTIF('[2]MATRIZ'!$M$14:$M$64,E71)</f>
        <v>#VALUE!</v>
      </c>
      <c r="R71" s="76" t="e">
        <f t="shared" si="0"/>
        <v>#VALUE!</v>
      </c>
      <c r="S71" s="230"/>
      <c r="T71" s="231"/>
      <c r="U71" s="3"/>
      <c r="V71" s="3"/>
      <c r="W71" s="229"/>
      <c r="X71" s="229"/>
      <c r="Y71" s="229"/>
      <c r="Z71" s="222" t="s">
        <v>77</v>
      </c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74" t="e">
        <f>COUNTIF('[2]MATRIZ'!$M$14:$M$64,Z71)</f>
        <v>#VALUE!</v>
      </c>
      <c r="AM71" s="77" t="e">
        <f t="shared" si="1"/>
        <v>#VALUE!</v>
      </c>
      <c r="AN71" s="233"/>
      <c r="AO71" s="236"/>
    </row>
    <row r="72" spans="2:41" ht="12.75" customHeight="1">
      <c r="B72" s="229"/>
      <c r="C72" s="229"/>
      <c r="D72" s="229"/>
      <c r="E72" s="238" t="s">
        <v>114</v>
      </c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40"/>
      <c r="Q72" s="74" t="e">
        <f>COUNTIF('[2]MATRIZ'!$M$14:$M$64,E72)</f>
        <v>#VALUE!</v>
      </c>
      <c r="R72" s="76" t="e">
        <f t="shared" si="0"/>
        <v>#VALUE!</v>
      </c>
      <c r="S72" s="230"/>
      <c r="T72" s="231"/>
      <c r="U72" s="3"/>
      <c r="V72" s="3"/>
      <c r="W72" s="229"/>
      <c r="X72" s="229"/>
      <c r="Y72" s="229"/>
      <c r="Z72" s="222" t="s">
        <v>78</v>
      </c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74" t="e">
        <f>COUNTIF('[2]MATRIZ'!$M$14:$M$64,Z72)</f>
        <v>#VALUE!</v>
      </c>
      <c r="AM72" s="77" t="e">
        <f t="shared" si="1"/>
        <v>#VALUE!</v>
      </c>
      <c r="AN72" s="233"/>
      <c r="AO72" s="236"/>
    </row>
    <row r="73" spans="2:41" ht="29.25" customHeight="1">
      <c r="B73" s="229"/>
      <c r="C73" s="229"/>
      <c r="D73" s="229"/>
      <c r="E73" s="238" t="s">
        <v>115</v>
      </c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40"/>
      <c r="Q73" s="74" t="e">
        <f>COUNTIF('[2]MATRIZ'!$M$14:$M$64,E73)</f>
        <v>#VALUE!</v>
      </c>
      <c r="R73" s="76" t="e">
        <f t="shared" si="0"/>
        <v>#VALUE!</v>
      </c>
      <c r="S73" s="230"/>
      <c r="T73" s="231"/>
      <c r="U73" s="3"/>
      <c r="V73" s="3"/>
      <c r="W73" s="229"/>
      <c r="X73" s="229"/>
      <c r="Y73" s="229"/>
      <c r="Z73" s="222" t="s">
        <v>79</v>
      </c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74" t="e">
        <f>COUNTIF('[2]MATRIZ'!$M$14:$M$64,Z73)</f>
        <v>#VALUE!</v>
      </c>
      <c r="AM73" s="77" t="e">
        <f t="shared" si="1"/>
        <v>#VALUE!</v>
      </c>
      <c r="AN73" s="233"/>
      <c r="AO73" s="236"/>
    </row>
    <row r="74" spans="2:41" ht="12.75" customHeight="1">
      <c r="B74" s="229"/>
      <c r="C74" s="229"/>
      <c r="D74" s="229"/>
      <c r="E74" s="238" t="s">
        <v>116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40"/>
      <c r="Q74" s="74" t="e">
        <f>COUNTIF('[2]MATRIZ'!$M$14:$M$64,E74)</f>
        <v>#VALUE!</v>
      </c>
      <c r="R74" s="76" t="e">
        <f t="shared" si="0"/>
        <v>#VALUE!</v>
      </c>
      <c r="S74" s="230"/>
      <c r="T74" s="231"/>
      <c r="U74" s="3"/>
      <c r="V74" s="3"/>
      <c r="W74" s="229"/>
      <c r="X74" s="229"/>
      <c r="Y74" s="229"/>
      <c r="Z74" s="222" t="s">
        <v>80</v>
      </c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74" t="e">
        <f>COUNTIF('[2]MATRIZ'!$M$14:$M$64,Z74)</f>
        <v>#VALUE!</v>
      </c>
      <c r="AM74" s="77" t="e">
        <f t="shared" si="1"/>
        <v>#VALUE!</v>
      </c>
      <c r="AN74" s="233"/>
      <c r="AO74" s="236"/>
    </row>
    <row r="75" spans="2:41" ht="12.75" customHeight="1">
      <c r="B75" s="229"/>
      <c r="C75" s="229"/>
      <c r="D75" s="229"/>
      <c r="E75" s="238" t="s">
        <v>117</v>
      </c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40"/>
      <c r="Q75" s="74" t="e">
        <f>COUNTIF('[2]MATRIZ'!$M$14:$M$64,E75)</f>
        <v>#VALUE!</v>
      </c>
      <c r="R75" s="76" t="e">
        <f t="shared" si="0"/>
        <v>#VALUE!</v>
      </c>
      <c r="S75" s="230"/>
      <c r="T75" s="231"/>
      <c r="U75" s="3"/>
      <c r="V75" s="3"/>
      <c r="W75" s="229"/>
      <c r="X75" s="229"/>
      <c r="Y75" s="229"/>
      <c r="Z75" s="222" t="s">
        <v>81</v>
      </c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74" t="e">
        <f>COUNTIF('[2]MATRIZ'!$M$14:$M$64,Z75)</f>
        <v>#VALUE!</v>
      </c>
      <c r="AM75" s="77" t="e">
        <f t="shared" si="1"/>
        <v>#VALUE!</v>
      </c>
      <c r="AN75" s="234"/>
      <c r="AO75" s="237"/>
    </row>
    <row r="76" spans="2:41" ht="12.75" customHeight="1">
      <c r="B76" s="229"/>
      <c r="C76" s="229"/>
      <c r="D76" s="229"/>
      <c r="E76" s="238" t="s">
        <v>118</v>
      </c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40"/>
      <c r="Q76" s="74" t="e">
        <f>COUNTIF('[2]MATRIZ'!$M$14:$M$64,E76)</f>
        <v>#VALUE!</v>
      </c>
      <c r="R76" s="76" t="e">
        <f t="shared" si="0"/>
        <v>#VALUE!</v>
      </c>
      <c r="S76" s="230"/>
      <c r="T76" s="231"/>
      <c r="U76" s="3"/>
      <c r="V76" s="3"/>
      <c r="W76" s="229" t="s">
        <v>73</v>
      </c>
      <c r="X76" s="229"/>
      <c r="Y76" s="229"/>
      <c r="Z76" s="222" t="s">
        <v>83</v>
      </c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74" t="e">
        <f>COUNTIF('[2]MATRIZ'!$M$14:$M$64,Z76)</f>
        <v>#VALUE!</v>
      </c>
      <c r="AM76" s="77" t="e">
        <f t="shared" si="1"/>
        <v>#VALUE!</v>
      </c>
      <c r="AN76" s="232" t="e">
        <f>SUM(AL76:AL81)</f>
        <v>#VALUE!</v>
      </c>
      <c r="AO76" s="235" t="e">
        <f>AN76/$AL$82</f>
        <v>#VALUE!</v>
      </c>
    </row>
    <row r="77" spans="2:41" ht="12.75" customHeight="1">
      <c r="B77" s="229"/>
      <c r="C77" s="229"/>
      <c r="D77" s="229"/>
      <c r="E77" s="238" t="s">
        <v>119</v>
      </c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40"/>
      <c r="Q77" s="74" t="e">
        <f>COUNTIF('[2]MATRIZ'!$M$14:$M$64,E77)</f>
        <v>#VALUE!</v>
      </c>
      <c r="R77" s="76" t="e">
        <f t="shared" si="0"/>
        <v>#VALUE!</v>
      </c>
      <c r="S77" s="230"/>
      <c r="T77" s="231"/>
      <c r="U77" s="3"/>
      <c r="V77" s="3"/>
      <c r="W77" s="229"/>
      <c r="X77" s="229"/>
      <c r="Y77" s="229"/>
      <c r="Z77" s="222" t="s">
        <v>74</v>
      </c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74" t="e">
        <f>COUNTIF('[2]MATRIZ'!$M$14:$M$64,Z77)</f>
        <v>#VALUE!</v>
      </c>
      <c r="AM77" s="77" t="e">
        <f t="shared" si="1"/>
        <v>#VALUE!</v>
      </c>
      <c r="AN77" s="233"/>
      <c r="AO77" s="236"/>
    </row>
    <row r="78" spans="2:41" ht="12.75" customHeight="1">
      <c r="B78" s="229"/>
      <c r="C78" s="229"/>
      <c r="D78" s="229"/>
      <c r="E78" s="238" t="s">
        <v>120</v>
      </c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40"/>
      <c r="Q78" s="74" t="e">
        <f>COUNTIF('[2]MATRIZ'!$M$14:$M$64,E78)</f>
        <v>#VALUE!</v>
      </c>
      <c r="R78" s="76" t="e">
        <f t="shared" si="0"/>
        <v>#VALUE!</v>
      </c>
      <c r="S78" s="230"/>
      <c r="T78" s="231"/>
      <c r="U78" s="3"/>
      <c r="V78" s="3"/>
      <c r="W78" s="229"/>
      <c r="X78" s="229"/>
      <c r="Y78" s="229"/>
      <c r="Z78" s="222" t="s">
        <v>92</v>
      </c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74" t="e">
        <f>COUNTIF('[2]MATRIZ'!$M$14:$M$64,Z78)</f>
        <v>#VALUE!</v>
      </c>
      <c r="AM78" s="77" t="e">
        <f t="shared" si="1"/>
        <v>#VALUE!</v>
      </c>
      <c r="AN78" s="233"/>
      <c r="AO78" s="236"/>
    </row>
    <row r="79" spans="2:41" ht="12.75" customHeight="1">
      <c r="B79" s="229"/>
      <c r="C79" s="229"/>
      <c r="D79" s="229"/>
      <c r="E79" s="238" t="s">
        <v>121</v>
      </c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40"/>
      <c r="Q79" s="74" t="e">
        <f>COUNTIF('[2]MATRIZ'!$M$14:$M$64,E79)</f>
        <v>#VALUE!</v>
      </c>
      <c r="R79" s="76" t="e">
        <f t="shared" si="0"/>
        <v>#VALUE!</v>
      </c>
      <c r="S79" s="230"/>
      <c r="T79" s="231"/>
      <c r="U79" s="3"/>
      <c r="V79" s="3"/>
      <c r="W79" s="229"/>
      <c r="X79" s="229"/>
      <c r="Y79" s="229"/>
      <c r="Z79" s="222" t="s">
        <v>93</v>
      </c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74" t="e">
        <f>COUNTIF('[2]MATRIZ'!$M$14:$M$64,Z79)</f>
        <v>#VALUE!</v>
      </c>
      <c r="AM79" s="77" t="e">
        <f t="shared" si="1"/>
        <v>#VALUE!</v>
      </c>
      <c r="AN79" s="233"/>
      <c r="AO79" s="236"/>
    </row>
    <row r="80" spans="2:41" ht="12.75" customHeight="1">
      <c r="B80" s="229"/>
      <c r="C80" s="229"/>
      <c r="D80" s="229"/>
      <c r="E80" s="238" t="s">
        <v>140</v>
      </c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40"/>
      <c r="Q80" s="74" t="e">
        <f>COUNTIF('[2]MATRIZ'!$M$14:$M$64,E80)</f>
        <v>#VALUE!</v>
      </c>
      <c r="R80" s="76" t="e">
        <f t="shared" si="0"/>
        <v>#VALUE!</v>
      </c>
      <c r="S80" s="230"/>
      <c r="T80" s="231"/>
      <c r="U80" s="3"/>
      <c r="V80" s="3"/>
      <c r="W80" s="229"/>
      <c r="X80" s="229"/>
      <c r="Y80" s="229"/>
      <c r="Z80" s="222" t="s">
        <v>94</v>
      </c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74" t="e">
        <f>COUNTIF('[2]MATRIZ'!$M$14:$M$64,Z80)</f>
        <v>#VALUE!</v>
      </c>
      <c r="AM80" s="77" t="e">
        <f t="shared" si="1"/>
        <v>#VALUE!</v>
      </c>
      <c r="AN80" s="233"/>
      <c r="AO80" s="236"/>
    </row>
    <row r="81" spans="21:41" ht="12.75">
      <c r="U81" s="3"/>
      <c r="V81" s="3"/>
      <c r="W81" s="229"/>
      <c r="X81" s="229"/>
      <c r="Y81" s="229"/>
      <c r="Z81" s="222" t="s">
        <v>95</v>
      </c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74" t="e">
        <f>COUNTIF('[2]MATRIZ'!$M$14:$M$64,Z81)</f>
        <v>#VALUE!</v>
      </c>
      <c r="AM81" s="77" t="e">
        <f t="shared" si="1"/>
        <v>#VALUE!</v>
      </c>
      <c r="AN81" s="234"/>
      <c r="AO81" s="237"/>
    </row>
    <row r="82" spans="21:41" ht="23.25" customHeight="1">
      <c r="U82" s="3"/>
      <c r="V82" s="3"/>
      <c r="AH82" s="241" t="s">
        <v>5</v>
      </c>
      <c r="AI82" s="242"/>
      <c r="AJ82" s="242"/>
      <c r="AK82" s="243"/>
      <c r="AL82" s="79" t="e">
        <f>SUM(Q40:Q79)+SUM(AL40:AL81)</f>
        <v>#VALUE!</v>
      </c>
      <c r="AM82" s="80" t="e">
        <f>SUM(R40:R80,AM40:AM81)</f>
        <v>#VALUE!</v>
      </c>
      <c r="AN82" s="79" t="e">
        <f>SUM(S40:S80)+SUM(AN40:AN81)</f>
        <v>#VALUE!</v>
      </c>
      <c r="AO82" s="80" t="e">
        <f>SUM(T40:T80,AO40:AO81)</f>
        <v>#VALUE!</v>
      </c>
    </row>
    <row r="83" spans="21:22" ht="12.75" customHeight="1">
      <c r="U83" s="3"/>
      <c r="V83" s="3"/>
    </row>
    <row r="84" spans="21:22" ht="12.75" customHeight="1">
      <c r="U84" s="3"/>
      <c r="V84" s="3"/>
    </row>
    <row r="85" spans="2:22" ht="36.75" customHeight="1">
      <c r="B85" s="215" t="s">
        <v>86</v>
      </c>
      <c r="C85" s="215"/>
      <c r="D85" s="215"/>
      <c r="E85" s="215" t="s">
        <v>109</v>
      </c>
      <c r="F85" s="215"/>
      <c r="G85" s="215"/>
      <c r="H85" s="215" t="s">
        <v>100</v>
      </c>
      <c r="I85" s="215"/>
      <c r="J85" s="215"/>
      <c r="U85" s="3"/>
      <c r="V85" s="3"/>
    </row>
    <row r="86" spans="2:10" ht="22.5" customHeight="1">
      <c r="B86" s="229" t="s">
        <v>30</v>
      </c>
      <c r="C86" s="229"/>
      <c r="D86" s="229"/>
      <c r="E86" s="230" t="e">
        <f>$S$40</f>
        <v>#VALUE!</v>
      </c>
      <c r="F86" s="230"/>
      <c r="G86" s="230"/>
      <c r="H86" s="231" t="e">
        <f>E86/$E$98</f>
        <v>#VALUE!</v>
      </c>
      <c r="I86" s="231"/>
      <c r="J86" s="231"/>
    </row>
    <row r="87" spans="2:10" ht="22.5" customHeight="1">
      <c r="B87" s="229" t="s">
        <v>35</v>
      </c>
      <c r="C87" s="229"/>
      <c r="D87" s="229"/>
      <c r="E87" s="230" t="e">
        <f>$S$44</f>
        <v>#VALUE!</v>
      </c>
      <c r="F87" s="230"/>
      <c r="G87" s="230"/>
      <c r="H87" s="231" t="e">
        <f aca="true" t="shared" si="2" ref="H87:H97">E87/$E$98</f>
        <v>#VALUE!</v>
      </c>
      <c r="I87" s="231"/>
      <c r="J87" s="231"/>
    </row>
    <row r="88" spans="2:10" ht="22.5" customHeight="1">
      <c r="B88" s="229" t="s">
        <v>41</v>
      </c>
      <c r="C88" s="229"/>
      <c r="D88" s="229"/>
      <c r="E88" s="230" t="e">
        <f>$S$49</f>
        <v>#VALUE!</v>
      </c>
      <c r="F88" s="230"/>
      <c r="G88" s="230"/>
      <c r="H88" s="231" t="e">
        <f t="shared" si="2"/>
        <v>#VALUE!</v>
      </c>
      <c r="I88" s="231"/>
      <c r="J88" s="231"/>
    </row>
    <row r="89" spans="2:10" ht="22.5" customHeight="1">
      <c r="B89" s="229" t="s">
        <v>46</v>
      </c>
      <c r="C89" s="229"/>
      <c r="D89" s="229"/>
      <c r="E89" s="230" t="e">
        <f>$S$68</f>
        <v>#VALUE!</v>
      </c>
      <c r="F89" s="230"/>
      <c r="G89" s="230"/>
      <c r="H89" s="231" t="e">
        <f t="shared" si="2"/>
        <v>#VALUE!</v>
      </c>
      <c r="I89" s="231"/>
      <c r="J89" s="231"/>
    </row>
    <row r="90" spans="2:10" ht="22.5" customHeight="1">
      <c r="B90" s="229" t="s">
        <v>49</v>
      </c>
      <c r="C90" s="229"/>
      <c r="D90" s="229"/>
      <c r="E90" s="230" t="e">
        <f>$AN$40</f>
        <v>#VALUE!</v>
      </c>
      <c r="F90" s="230"/>
      <c r="G90" s="230"/>
      <c r="H90" s="231" t="e">
        <f t="shared" si="2"/>
        <v>#VALUE!</v>
      </c>
      <c r="I90" s="231"/>
      <c r="J90" s="231"/>
    </row>
    <row r="91" spans="2:10" ht="22.5" customHeight="1">
      <c r="B91" s="229" t="s">
        <v>148</v>
      </c>
      <c r="C91" s="229"/>
      <c r="D91" s="229"/>
      <c r="E91" s="230" t="e">
        <f>$AN$44</f>
        <v>#VALUE!</v>
      </c>
      <c r="F91" s="230"/>
      <c r="G91" s="230"/>
      <c r="H91" s="231" t="e">
        <f t="shared" si="2"/>
        <v>#VALUE!</v>
      </c>
      <c r="I91" s="231"/>
      <c r="J91" s="231"/>
    </row>
    <row r="92" spans="2:10" ht="22.5" customHeight="1">
      <c r="B92" s="229" t="s">
        <v>56</v>
      </c>
      <c r="C92" s="229"/>
      <c r="D92" s="229"/>
      <c r="E92" s="230" t="e">
        <f>$AN$51</f>
        <v>#VALUE!</v>
      </c>
      <c r="F92" s="230"/>
      <c r="G92" s="230"/>
      <c r="H92" s="231" t="e">
        <f t="shared" si="2"/>
        <v>#VALUE!</v>
      </c>
      <c r="I92" s="231"/>
      <c r="J92" s="231"/>
    </row>
    <row r="93" spans="2:10" ht="22.5" customHeight="1">
      <c r="B93" s="229" t="s">
        <v>60</v>
      </c>
      <c r="C93" s="229"/>
      <c r="D93" s="229"/>
      <c r="E93" s="230" t="e">
        <f>$AN$54</f>
        <v>#VALUE!</v>
      </c>
      <c r="F93" s="230"/>
      <c r="G93" s="230"/>
      <c r="H93" s="231" t="e">
        <f t="shared" si="2"/>
        <v>#VALUE!</v>
      </c>
      <c r="I93" s="231"/>
      <c r="J93" s="231"/>
    </row>
    <row r="94" spans="2:10" ht="22.5" customHeight="1">
      <c r="B94" s="229" t="s">
        <v>62</v>
      </c>
      <c r="C94" s="229"/>
      <c r="D94" s="229"/>
      <c r="E94" s="230" t="e">
        <f>$AN$55</f>
        <v>#VALUE!</v>
      </c>
      <c r="F94" s="230"/>
      <c r="G94" s="230"/>
      <c r="H94" s="231" t="e">
        <f t="shared" si="2"/>
        <v>#VALUE!</v>
      </c>
      <c r="I94" s="231"/>
      <c r="J94" s="231"/>
    </row>
    <row r="95" spans="2:10" ht="22.5" customHeight="1">
      <c r="B95" s="229" t="s">
        <v>68</v>
      </c>
      <c r="C95" s="229"/>
      <c r="D95" s="229"/>
      <c r="E95" s="230" t="e">
        <f>$AN$62</f>
        <v>#VALUE!</v>
      </c>
      <c r="F95" s="230"/>
      <c r="G95" s="230"/>
      <c r="H95" s="231" t="e">
        <f t="shared" si="2"/>
        <v>#VALUE!</v>
      </c>
      <c r="I95" s="231"/>
      <c r="J95" s="231"/>
    </row>
    <row r="96" spans="2:10" ht="22.5" customHeight="1">
      <c r="B96" s="229" t="s">
        <v>75</v>
      </c>
      <c r="C96" s="229"/>
      <c r="D96" s="229"/>
      <c r="E96" s="230" t="e">
        <f>$AN$70</f>
        <v>#VALUE!</v>
      </c>
      <c r="F96" s="230"/>
      <c r="G96" s="230"/>
      <c r="H96" s="231" t="e">
        <f t="shared" si="2"/>
        <v>#VALUE!</v>
      </c>
      <c r="I96" s="231"/>
      <c r="J96" s="231"/>
    </row>
    <row r="97" spans="2:10" ht="22.5" customHeight="1">
      <c r="B97" s="229" t="s">
        <v>73</v>
      </c>
      <c r="C97" s="229"/>
      <c r="D97" s="229"/>
      <c r="E97" s="230" t="e">
        <f>$AN$76</f>
        <v>#VALUE!</v>
      </c>
      <c r="F97" s="230"/>
      <c r="G97" s="230"/>
      <c r="H97" s="231" t="e">
        <f t="shared" si="2"/>
        <v>#VALUE!</v>
      </c>
      <c r="I97" s="231"/>
      <c r="J97" s="231"/>
    </row>
    <row r="98" spans="2:10" ht="22.5" customHeight="1">
      <c r="B98" s="244" t="s">
        <v>5</v>
      </c>
      <c r="C98" s="245"/>
      <c r="D98" s="245"/>
      <c r="E98" s="246" t="e">
        <f>SUM(E86:G97)</f>
        <v>#VALUE!</v>
      </c>
      <c r="F98" s="246"/>
      <c r="G98" s="246"/>
      <c r="H98" s="247" t="e">
        <f>SUM(H86:J97)</f>
        <v>#VALUE!</v>
      </c>
      <c r="I98" s="247"/>
      <c r="J98" s="247"/>
    </row>
    <row r="99" spans="11:26" ht="12.75" customHeight="1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41" ht="28.5" customHeight="1">
      <c r="A100" s="248" t="s">
        <v>111</v>
      </c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50"/>
    </row>
    <row r="101" spans="13:26" ht="12.75" customHeight="1"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3:26" ht="12.75" customHeight="1"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3:26" ht="12.75" customHeight="1"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3:26" ht="12.75" customHeight="1"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3:26" ht="12.75" customHeight="1"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3:26" ht="12.75" customHeight="1"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3:26" ht="12.75" customHeight="1"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3:26" ht="12.75" customHeight="1"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3:26" ht="12.75" customHeight="1"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3:26" ht="12.75" customHeight="1"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3:26" ht="12.75" customHeight="1"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3:26" ht="9" customHeight="1"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3:26" ht="9" customHeight="1"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3:26" ht="9" customHeight="1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3:26" ht="9" customHeight="1"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3:26" ht="9" customHeight="1"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3:26" ht="9" customHeight="1"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3:26" ht="9" customHeight="1"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3:26" ht="9" customHeight="1"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3:26" ht="9" customHeight="1"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3:26" ht="9" customHeight="1"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3:26" ht="9" customHeight="1"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3:26" ht="9" customHeight="1"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3:26" ht="9" customHeight="1"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3:26" ht="9" customHeight="1"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3:26" ht="9" customHeight="1"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3:26" ht="12.75" customHeight="1"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41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3:26" ht="9" customHeight="1"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3:26" ht="9" customHeight="1"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3:26" ht="9" customHeight="1"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3:26" ht="9" customHeight="1"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3:26" ht="9" customHeight="1"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3:26" ht="9" customHeight="1"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3:26" ht="9" customHeight="1"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3:26" ht="9" customHeight="1"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3:26" ht="9" customHeight="1"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3:26" ht="9" customHeight="1"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3:26" ht="9" customHeight="1"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3:26" ht="9" customHeight="1"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3:26" ht="9" customHeight="1"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3:26" ht="9" customHeight="1"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3:26" ht="9" customHeight="1"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3:26" ht="9" customHeight="1"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3:26" ht="9" customHeight="1"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3:26" ht="9" customHeight="1"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3:26" ht="9" customHeight="1"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3:26" ht="9" customHeight="1"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3:26" ht="9"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3:26" ht="9"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3:26" ht="9"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3:26" ht="9"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3:26" ht="9"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3:26" ht="9"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3:26" ht="9"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3:26" ht="9"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3:26" ht="9"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3:26" ht="9"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3:26" ht="9"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3:26" ht="9"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3:26" ht="9"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3:26" ht="9"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3:26" ht="9"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3:26" ht="9"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3:26" ht="9"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3:26" ht="9"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3:26" ht="9"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3:26" ht="9"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3:26" ht="9"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3:26" ht="9"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3:26" ht="9"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3:26" ht="9"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3:26" ht="9"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3:26" ht="9"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3:26" ht="9"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3:26" ht="9"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3:26" ht="9"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3:26" ht="9"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3:26" ht="9"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3:26" ht="9"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3:26" ht="9"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3:26" ht="9"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3:26" ht="9"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3:26" ht="9"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3:26" ht="9"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3:26" ht="9"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3:26" ht="9"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3:26" ht="9"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3:26" ht="9"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3:26" ht="9"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3:26" ht="9"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3:26" ht="9"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3:26" ht="9"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3:26" ht="9"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3:26" ht="9"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3:26" ht="9"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3:26" ht="9"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3:26" ht="9"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3:26" ht="9"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3:26" ht="9"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3:26" ht="9"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3:26" ht="9"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3:26" ht="9"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3:26" ht="9"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3:26" ht="9"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3:26" ht="9"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3:26" ht="9"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3:26" ht="9"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3:26" ht="9"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3:26" ht="9"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3:26" ht="9"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3:26" ht="9"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3:26" ht="9"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3:26" ht="9"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3:26" ht="9"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3:26" ht="9"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3:26" ht="9"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3:26" ht="9"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3:26" ht="9"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3:26" ht="9"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3:26" ht="9"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3:26" ht="9"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3:26" ht="9"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3:26" ht="9"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3:26" ht="9"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3:26" ht="9"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3:26" ht="9"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3:26" ht="9"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3:26" ht="9"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3:26" ht="9"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3:26" ht="9"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3:26" ht="9"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3:26" ht="9"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3:26" ht="9"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3:26" ht="9"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3:26" ht="9"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3:26" ht="9"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3:26" ht="9"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3:26" ht="9"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3:26" ht="9"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3:26" ht="9"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3:26" ht="9"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3:26" ht="9"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3:26" ht="9"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3:26" ht="9"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3:26" ht="9"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3:26" ht="9"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3:26" ht="9"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3:26" ht="9"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3:26" ht="9"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3:26" ht="9"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3:26" ht="9"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3:26" ht="9"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3:26" ht="9"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3:26" ht="9"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3:26" ht="9"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3:26" ht="9"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3:26" ht="9"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3:26" ht="9"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3:26" ht="9"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3:26" ht="9"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3:26" ht="9"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3:26" ht="9"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3:26" ht="9"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3:26" ht="9"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3:26" ht="9"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3:26" ht="9"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3:26" ht="9"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3:26" ht="9"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3:26" ht="9"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3:26" ht="9"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3:26" ht="9"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3:26" ht="9"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3:26" ht="9"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3:26" ht="9"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3:26" ht="9"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3:26" ht="9"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3:26" ht="9"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3:26" ht="9"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3:26" ht="9"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3:26" ht="9"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3:26" ht="9"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3:26" ht="9"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3:26" ht="9"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3:26" ht="9"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3:26" ht="9"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3:26" ht="9"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3:26" ht="9"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3:26" ht="9"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3:26" ht="9"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3:26" ht="9"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3:26" ht="9"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3:26" ht="9"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3:26" ht="9"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3:26" ht="9"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3:26" ht="9"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3:26" ht="9"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3:26" ht="9"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3:26" ht="9"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3:26" ht="9"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3:26" ht="9"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3:26" ht="9"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3:26" ht="9"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3:26" ht="9"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3:26" ht="9"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3:26" ht="9"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3:26" ht="9"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3:26" ht="9"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3:26" ht="9"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3:26" ht="9"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3:26" ht="9"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3:26" ht="9"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3:26" ht="9"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3:26" ht="9"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3:26" ht="9"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3:26" ht="9"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3:26" ht="9"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3:26" ht="9"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3:26" ht="9"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3:26" ht="9"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3:26" ht="9"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3:26" ht="9"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3:26" ht="9"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3:26" ht="9"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3:26" ht="9"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3:26" ht="9"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3:26" ht="9"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3:26" ht="9"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3:26" ht="9"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3:26" ht="9"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3:26" ht="9"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3:26" ht="9"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3:26" ht="9"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3:26" ht="9"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3:26" ht="9"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3:26" ht="9"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3:26" ht="9"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3:26" ht="9"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3:26" ht="9"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3:26" ht="9"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3:26" ht="9"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3:26" ht="9"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3:26" ht="9"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3:26" ht="9"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3:26" ht="9"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3:26" ht="9"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3:26" ht="9"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3:26" ht="9"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3:26" ht="9"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3:26" ht="9"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3:26" ht="9"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3:26" ht="9"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3:26" ht="9"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3:26" ht="9"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3:26" ht="9"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3:26" ht="9"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3:26" ht="9"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3:26" ht="9"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3:26" ht="9"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3:26" ht="9"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3:26" ht="9"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3:26" ht="9"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3:26" ht="9"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3:26" ht="9"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3:26" ht="9"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3:26" ht="9"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3:26" ht="9"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3:26" ht="9"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3:26" ht="9"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3:26" ht="9"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3:26" ht="9"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3:26" ht="9"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3:26" ht="9"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3:26" ht="9"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3:26" ht="9"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3:26" ht="9"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3:26" ht="9"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3:26" ht="9"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3:26" ht="9"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3:26" ht="9"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3:26" ht="9"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3:26" ht="9"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3:26" ht="9"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3:26" ht="9"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3:26" ht="9"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3:26" ht="9"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3:26" ht="9"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3:26" ht="9"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3:26" ht="9"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3:26" ht="9"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3:26" ht="9"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3:26" ht="9"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3:26" ht="9"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3:26" ht="9"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3:26" ht="9"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3:26" ht="9"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3:26" ht="9"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3:26" ht="9"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3:26" ht="9"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3:26" ht="9"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3:26" ht="9"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3:26" ht="9"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3:26" ht="9"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3:26" ht="9"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3:26" ht="9"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3:26" ht="9"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3:26" ht="9"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3:26" ht="9"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3:26" ht="9"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3:26" ht="9"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3:26" ht="9"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3:26" ht="9"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3:26" ht="9"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3:26" ht="9"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3:26" ht="9"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3:26" ht="9"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3:26" ht="9"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3:26" ht="9"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3:26" ht="9"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3:26" ht="9"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3:26" ht="9"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3:26" ht="9"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3:26" ht="9"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3:26" ht="9"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3:26" ht="9"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3:26" ht="9"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3:26" ht="9"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3:26" ht="9"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3:26" ht="9"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3:26" ht="9"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3:26" ht="9"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3:26" ht="9"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3:26" ht="9"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3:26" ht="9"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3:26" ht="9"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3:26" ht="9"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3:26" ht="9"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3:26" ht="9"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3:26" ht="9"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3:26" ht="9"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3:26" ht="9"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3:26" ht="9"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3:26" ht="9"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3:26" ht="9"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3:26" ht="9"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3:26" ht="9"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3:26" ht="9"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3:26" ht="9"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3:26" ht="9"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3:26" ht="9"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3:26" ht="9"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3:26" ht="9"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3:26" ht="9"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3:26" ht="9"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3:26" ht="9"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3:26" ht="9"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3:26" ht="9"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3:26" ht="9"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3:26" ht="9"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3:26" ht="9"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3:26" ht="9"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3:26" ht="9"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3:26" ht="9"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3:26" ht="9"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3:26" ht="9"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3:26" ht="9"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3:26" ht="9"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3:26" ht="9"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3:26" ht="9"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3:26" ht="9"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3:26" ht="9"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3:26" ht="9"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3:26" ht="9"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3:26" ht="9"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3:26" ht="9"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3:26" ht="9"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3:26" ht="9"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3:26" ht="9"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3:26" ht="9"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3:26" ht="9"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3:26" ht="9"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3:26" ht="9"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3:26" ht="9"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3:26" ht="9"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3:26" ht="9"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3:26" ht="9"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3:26" ht="9"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3:26" ht="9"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3:26" ht="9"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3:26" ht="9"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3:26" ht="9"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3:26" ht="9"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3:26" ht="9"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3:26" ht="9"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3:26" ht="9"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3:26" ht="9"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3:26" ht="9"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3:26" ht="9"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3:26" ht="9"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3:26" ht="9"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3:26" ht="9"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3:26" ht="9"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3:26" ht="9"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3:26" ht="9"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3:26" ht="9"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3:26" ht="9"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3:26" ht="9"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3:26" ht="9"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3:26" ht="9"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3:26" ht="9"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3:26" ht="9"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3:26" ht="9"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3:26" ht="9"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3:26" ht="9"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3:26" ht="9"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3:26" ht="9"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3:26" ht="9"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3:26" ht="9"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3:26" ht="9"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3:26" ht="9"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3:26" ht="9"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3:26" ht="9"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3:26" ht="9"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3:26" ht="9"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3:26" ht="9"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3:26" ht="9"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3:26" ht="9"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3:26" ht="9"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3:26" ht="9"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3:26" ht="9"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3:26" ht="9"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3:26" ht="9"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3:26" ht="9"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3:26" ht="9"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3:26" ht="9"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3:26" ht="9"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3:26" ht="9"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3:26" ht="9"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3:26" ht="9"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3:26" ht="9"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3:26" ht="9"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3:26" ht="9"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3:26" ht="9"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3:26" ht="9"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3:26" ht="9"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3:26" ht="9"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3:26" ht="9"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3:26" ht="9"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3:26" ht="9"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3:26" ht="9"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3:26" ht="9"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3:26" ht="9"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3:26" ht="9"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3:26" ht="9"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3:26" ht="9"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3:26" ht="9"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3:26" ht="9"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3:26" ht="9"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3:26" ht="9"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3:26" ht="9"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3:26" ht="9"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3:26" ht="9"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3:26" ht="9"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3:26" ht="9"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3:26" ht="9"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3:26" ht="9"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3:26" ht="9"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3:26" ht="9"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3:26" ht="9"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3:26" ht="9"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3:26" ht="9"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3:26" ht="9"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3:26" ht="9"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3:26" ht="9"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3:26" ht="9"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3:26" ht="9"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3:26" ht="9"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3:26" ht="9"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3:26" ht="9"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3:26" ht="9"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3:26" ht="9"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3:26" ht="9"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3:26" ht="9"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3:26" ht="9"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3:26" ht="9"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3:26" ht="9"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3:26" ht="9"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3:26" ht="9"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3:26" ht="9"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3:26" ht="9"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3:26" ht="9"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3:26" ht="9"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3:26" ht="9"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3:26" ht="9"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3:26" ht="9"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3:26" ht="9"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3:26" ht="9"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3:26" ht="9"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3:26" ht="9"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3:26" ht="9"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3:26" ht="9"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3:26" ht="9"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3:26" ht="9"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3:26" ht="9"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3:26" ht="9"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3:26" ht="9"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3:26" ht="9"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3:26" ht="9"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3:26" ht="9"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3:26" ht="9"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3:26" ht="9"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3:26" ht="9"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3:26" ht="9"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3:26" ht="9"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3:26" ht="9"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3:26" ht="9"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3:26" ht="9"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3:26" ht="9"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3:26" ht="9"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3:26" ht="9"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3:26" ht="9"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3:26" ht="9"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3:26" ht="9"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3:26" ht="9"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3:26" ht="9"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3:26" ht="9"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3:26" ht="9"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3:26" ht="9"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3:26" ht="9"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3:26" ht="9"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3:26" ht="9"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3:26" ht="9"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3:26" ht="9"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3:26" ht="9"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3:26" ht="9"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3:26" ht="9"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3:26" ht="9"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3:26" ht="9"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3:26" ht="9"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3:26" ht="9"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3:26" ht="9"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3:26" ht="9"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3:26" ht="9"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3:26" ht="9"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3:26" ht="9"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3:26" ht="9"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3:26" ht="9"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3:26" ht="9"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3:26" ht="9"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3:26" ht="9"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3:26" ht="9"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3:26" ht="9"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3:26" ht="9"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3:26" ht="9"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3:26" ht="9"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3:26" ht="9"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3:26" ht="9"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3:26" ht="9"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3:26" ht="9"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3:26" ht="9"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3:26" ht="9"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3:26" ht="9"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3:26" ht="9"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3:26" ht="9"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3:26" ht="9"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3:26" ht="9"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3:26" ht="9"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3:26" ht="9"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3:26" ht="9"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3:26" ht="9"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3:26" ht="9"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3:26" ht="9"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3:26" ht="9"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3:26" ht="9"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3:26" ht="9"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3:26" ht="9"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3:26" ht="9"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3:26" ht="9"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3:26" ht="9"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3:26" ht="9"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3:26" ht="9"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3:26" ht="9"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3:26" ht="9"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3:26" ht="9"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3:26" ht="9"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3:26" ht="9"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3:26" ht="9"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3:26" ht="9"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3:26" ht="9"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3:26" ht="9"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3:26" ht="9"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3:26" ht="9"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3:26" ht="9"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3:26" ht="9"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3:26" ht="9"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3:26" ht="9"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3:26" ht="9"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3:26" ht="9"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3:26" ht="9"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3:26" ht="9"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3:26" ht="9"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3:26" ht="9"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3:26" ht="9"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3:26" ht="9"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3:26" ht="9"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3:26" ht="9"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3:26" ht="9"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3:26" ht="9"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3:26" ht="9"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3:26" ht="9"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3:26" ht="9"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3:26" ht="9"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3:26" ht="9"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3:26" ht="9"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3:26" ht="9"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3:26" ht="9"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3:26" ht="9"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3:26" ht="9"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3:26" ht="9"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3:26" ht="9"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3:26" ht="9"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3:26" ht="9"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3:26" ht="9"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3:26" ht="9"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3:26" ht="9"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3:26" ht="9"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3:26" ht="9"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3:26" ht="9"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3:26" ht="9"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3:26" ht="9"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3:26" ht="9"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3:26" ht="9"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3:26" ht="9"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3:26" ht="9"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3:26" ht="9"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3:26" ht="9"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3:26" ht="9"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3:26" ht="9"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3:26" ht="9"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3:26" ht="9"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3:26" ht="9"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3:26" ht="9"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3:26" ht="9"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3:26" ht="9"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3:26" ht="9"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3:26" ht="9"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3:26" ht="9"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3:26" ht="9"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3:26" ht="9"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3:26" ht="9"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3:26" ht="9"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3:26" ht="9"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3:26" ht="9"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3:26" ht="9"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3:26" ht="9"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3:26" ht="9"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3:26" ht="9"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3:26" ht="9"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3:26" ht="9"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3:26" ht="9"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3:26" ht="9"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3:26" ht="9"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3:26" ht="9"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3:26" ht="9"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3:26" ht="9"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3:26" ht="9"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3:26" ht="9"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3:26" ht="9"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3:26" ht="9"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3:26" ht="9"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3:26" ht="9"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3:26" ht="9"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3:26" ht="9"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3:26" ht="9"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3:26" ht="9"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3:26" ht="9"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3:26" ht="9"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3:26" ht="9"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3:26" ht="9"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3:26" ht="9"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3:26" ht="9"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3:26" ht="9"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3:26" ht="9"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3:26" ht="9"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3:26" ht="9"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3:26" ht="9"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3:26" ht="9"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3:26" ht="9"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3:26" ht="9"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3:26" ht="9"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3:26" ht="9"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3:26" ht="9"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3:26" ht="9"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3:26" ht="9"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3:26" ht="9"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3:26" ht="9"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3:26" ht="9"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3:26" ht="9"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3:26" ht="9"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3:26" ht="9"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3:26" ht="9"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3:26" ht="9"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3:26" ht="9"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3:26" ht="9"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3:26" ht="9"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3:26" ht="9"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3:26" ht="9"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3:26" ht="9"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3:26" ht="9"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3:26" ht="9"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3:26" ht="9"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3:26" ht="9"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3:26" ht="9"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3:26" ht="9"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3:26" ht="9"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3:26" ht="9"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3:26" ht="9"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3:26" ht="9"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3:26" ht="9"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3:26" ht="9"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3:26" ht="9"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3:26" ht="9"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3:26" ht="9"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3:26" ht="9"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3:26" ht="9"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3:26" ht="9"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3:26" ht="9"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3:26" ht="9"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3:26" ht="9"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3:26" ht="9"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3:26" ht="9"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3:26" ht="9"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3:26" ht="9"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3:26" ht="9"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3:26" ht="9"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3:26" ht="9"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3:26" ht="9"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3:26" ht="9"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3:26" ht="9"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3:26" ht="9"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3:26" ht="9"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3:26" ht="9"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3:26" ht="9"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3:26" ht="9"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3:26" ht="9"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3:26" ht="9"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3:26" ht="9"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3:26" ht="9"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3:26" ht="9"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3:26" ht="9"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3:26" ht="9"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3:26" ht="9"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3:26" ht="9"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3:26" ht="9"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3:26" ht="9"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3:26" ht="9"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3:26" ht="9"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3:26" ht="9"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3:26" ht="9"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3:26" ht="9"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3:26" ht="9"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3:26" ht="9"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3:26" ht="9"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3:26" ht="9"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3:26" ht="9"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3:26" ht="9"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3:26" ht="9"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3:26" ht="9"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3:26" ht="9"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3:26" ht="9"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3:26" ht="9"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3:26" ht="9"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3:26" ht="9"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3:26" ht="9"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3:26" ht="9"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3:26" ht="9"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3:26" ht="9"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3:26" ht="9"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3:26" ht="9"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3:26" ht="9"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3:26" ht="9"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3:26" ht="9"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3:26" ht="9"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3:26" ht="9"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3:26" ht="9"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3:26" ht="9"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3:26" ht="9"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3:26" ht="9"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3:26" ht="9"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3:26" ht="9"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3:26" ht="9"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3:26" ht="9"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3:26" ht="9"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3:26" ht="9"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3:26" ht="9"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3:26" ht="9"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3:26" ht="9"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3:26" ht="9"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3:26" ht="9"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3:26" ht="9"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3:26" ht="9"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3:26" ht="9"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3:26" ht="9"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3:26" ht="9"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3:26" ht="9"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3:26" ht="9"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3:26" ht="9"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3:26" ht="9"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3:26" ht="9"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3:26" ht="9"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3:26" ht="9"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3:26" ht="9"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3:26" ht="9"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3:26" ht="9"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3:26" ht="9"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3:26" ht="9"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3:26" ht="9"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3:26" ht="9"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3:26" ht="9"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3:26" ht="9"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3:26" ht="9"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3:26" ht="9"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3:26" ht="9"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3:26" ht="9"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3:26" ht="9"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3:26" ht="9"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3:26" ht="9"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3:26" ht="9"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3:26" ht="9"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3:26" ht="9"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3:26" ht="9"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3:26" ht="9"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3:26" ht="9"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3:26" ht="9"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3:26" ht="9"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3:26" ht="9"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3:26" ht="9"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3:26" ht="9"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3:26" ht="9"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3:26" ht="9"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3:26" ht="9"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3:26" ht="9"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3:26" ht="9"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3:26" ht="9"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3:26" ht="9"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3:26" ht="9"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3:26" ht="9"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3:26" ht="9"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3:26" ht="9"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3:26" ht="9"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3:26" ht="9"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3:26" ht="9"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3:26" ht="9"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3:26" ht="9"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3:26" ht="9"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3:26" ht="9"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3:26" ht="9"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3:26" ht="9"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3:26" ht="9"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3:26" ht="9"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3:26" ht="9"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3:26" ht="9"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3:26" ht="9"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3:26" ht="9"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3:26" ht="9"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3:26" ht="9"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3:26" ht="9"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3:26" ht="9"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3:26" ht="9"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3:26" ht="9"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3:26" ht="9"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3:26" ht="9"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3:26" ht="9"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3:26" ht="9"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3:26" ht="9"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3:26" ht="9"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3:26" ht="9"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3:26" ht="9"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3:26" ht="9"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3:26" ht="9"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3:26" ht="9"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3:26" ht="9"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3:26" ht="9"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3:26" ht="9"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3:26" ht="9"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3:26" ht="9"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3:26" ht="9"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3:26" ht="9"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3:26" ht="9"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3:26" ht="9"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3:26" ht="9"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3:26" ht="9"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3:26" ht="9"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3:26" ht="9"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3:26" ht="9"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3:26" ht="9"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3:26" ht="9"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3:26" ht="9"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3:26" ht="9"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3:26" ht="9"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3:26" ht="9"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3:26" ht="9"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3:26" ht="9"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3:26" ht="9"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3:26" ht="9"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3:26" ht="9"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3:26" ht="9"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3:26" ht="9"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3:26" ht="9"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3:26" ht="9"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3:26" ht="9"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3:26" ht="9"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3:26" ht="9"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3:26" ht="9"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3:26" ht="9"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3:26" ht="9"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3:26" ht="9"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3:26" ht="9"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3:26" ht="9"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3:26" ht="9"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3:26" ht="9"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3:26" ht="9"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3:26" ht="9"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3:26" ht="9"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3:26" ht="9"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3:26" ht="9"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3:26" ht="9"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3:26" ht="9"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3:26" ht="9"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3:26" ht="9"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3:26" ht="9"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3:26" ht="9"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3:26" ht="9"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3:26" ht="9"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3:26" ht="9"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3:26" ht="9"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3:26" ht="9"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3:26" ht="9"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3:26" ht="9"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3:26" ht="9"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3:26" ht="9"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3:26" ht="9"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3:26" ht="9"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3:26" ht="9"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3:26" ht="9"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3:26" ht="9"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3:26" ht="9"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3:26" ht="9"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3:26" ht="9"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3:26" ht="9"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3:26" ht="9"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3:26" ht="9"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3:26" ht="9"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3:26" ht="9"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3:26" ht="9"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3:26" ht="9"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3:26" ht="9"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3:26" ht="9"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3:26" ht="9"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3:26" ht="9"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3:26" ht="9"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3:26" ht="9"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3:26" ht="9"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3:26" ht="9"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3:26" ht="9"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3:26" ht="9"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3:26" ht="9"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3:26" ht="9"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3:26" ht="9"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3:26" ht="9"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3:26" ht="9"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3:26" ht="9"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3:26" ht="9"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3:26" ht="9"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3:26" ht="9"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3:26" ht="9"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3:26" ht="9"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3:26" ht="9"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3:26" ht="9"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3:26" ht="9"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3:26" ht="9"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3:26" ht="9"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3:26" ht="9"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3:26" ht="9"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3:26" ht="9"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3:26" ht="9"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3:26" ht="9"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3:26" ht="9"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3:26" ht="9"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3:26" ht="9"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3:26" ht="9"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3:26" ht="9"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3:26" ht="9"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3:26" ht="9"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3:26" ht="9"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3:26" ht="9"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3:26" ht="9"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3:26" ht="9"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3:26" ht="9"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3:26" ht="9"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3:26" ht="9"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3:26" ht="9"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3:26" ht="9"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3:26" ht="9"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3:26" ht="9"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3:26" ht="9"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3:26" ht="9"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3:26" ht="9"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3:26" ht="9"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3:26" ht="9"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3:26" ht="9"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3:26" ht="9"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3:26" ht="9"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3:26" ht="9"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3:26" ht="9"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3:26" ht="9"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3:26" ht="9"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3:26" ht="9"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3:26" ht="9"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3:26" ht="9"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3:26" ht="9"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3:26" ht="9"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3:26" ht="9"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3:26" ht="9"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3:26" ht="9"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3:26" ht="9"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3:26" ht="9"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3:26" ht="9"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3:26" ht="9"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3:26" ht="9"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3:26" ht="9"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3:26" ht="9"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3:26" ht="9"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3:26" ht="9"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3:26" ht="9"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3:26" ht="9"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3:26" ht="9"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3:26" ht="9"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3:26" ht="9"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3:26" ht="9"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3:26" ht="9"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3:26" ht="9"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3:26" ht="9"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3:26" ht="9"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3:26" ht="9"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3:26" ht="9"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3:26" ht="9"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3:26" ht="9"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3:26" ht="9"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3:26" ht="9"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3:26" ht="9"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3:26" ht="9"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3:26" ht="9"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3:26" ht="9"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3:26" ht="9"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3:26" ht="9"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3:26" ht="9"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3:26" ht="9"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3:26" ht="9"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3:26" ht="9"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3:26" ht="9"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3:26" ht="9"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3:26" ht="9"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3:26" ht="9"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3:26" ht="9"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3:26" ht="9"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3:26" ht="9"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3:26" ht="9"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3:26" ht="9"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3:26" ht="9"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3:26" ht="9"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3:26" ht="9"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3:26" ht="9"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3:26" ht="9"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3:26" ht="9"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3:26" ht="9"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3:26" ht="9"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3:26" ht="9"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3:26" ht="9"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3:26" ht="9"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3:26" ht="9"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3:26" ht="9"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3:26" ht="9"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3:26" ht="9"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3:26" ht="9"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3:26" ht="9"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3:26" ht="9"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3:26" ht="9"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3:26" ht="9"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3:26" ht="9"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3:26" ht="9"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3:26" ht="9"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3:26" ht="9"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3:26" ht="9"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3:26" ht="9"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3:26" ht="9"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3:26" ht="9"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3:26" ht="9"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3:26" ht="9"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3:26" ht="9"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3:26" ht="9"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3:26" ht="9"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3:26" ht="9"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3:26" ht="9"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3:26" ht="9"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3:26" ht="9"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3:26" ht="9"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3:26" ht="9"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3:26" ht="9"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3:26" ht="9"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3:26" ht="9"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3:26" ht="9"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3:26" ht="9"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3:26" ht="9"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3:26" ht="9"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3:26" ht="9"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3:26" ht="9"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3:26" ht="9"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3:26" ht="9"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3:26" ht="9"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3:26" ht="9"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3:26" ht="9"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3:26" ht="9"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3:26" ht="9"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3:26" ht="9"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3:26" ht="9"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3:26" ht="9"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3:26" ht="9"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3:26" ht="9"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3:26" ht="9"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3:26" ht="9"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3:26" ht="9"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3:26" ht="9"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3:26" ht="9"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3:26" ht="9"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3:26" ht="9"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3:26" ht="9"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3:26" ht="9"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3:26" ht="9"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3:26" ht="9"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3:26" ht="9"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3:26" ht="9"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3:26" ht="9"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3:26" ht="9"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3:26" ht="9"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3:26" ht="9"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3:26" ht="9"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3:26" ht="9"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3:26" ht="9"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3:26" ht="9"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3:26" ht="9"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3:26" ht="9"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3:26" ht="9"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3:26" ht="9"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3:26" ht="9"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3:26" ht="9"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3:26" ht="9"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3:26" ht="9"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3:26" ht="9"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3:26" ht="9"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3:26" ht="9"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3:26" ht="9"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3:26" ht="9"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3:26" ht="9"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3:26" ht="9"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3:26" ht="9"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3:26" ht="9"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3:26" ht="9"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3:26" ht="9"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3:26" ht="9"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3:26" ht="9"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3:26" ht="9"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3:26" ht="9"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3:26" ht="9"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3:26" ht="9"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3:26" ht="9"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3:26" ht="9"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3:26" ht="9"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3:26" ht="9"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3:26" ht="9"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3:26" ht="9"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3:26" ht="9"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3:26" ht="9"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3:26" ht="9"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3:26" ht="9"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3:26" ht="9"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3:26" ht="9"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3:26" ht="9"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3:26" ht="9"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3:26" ht="9"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3:26" ht="9"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3:26" ht="9"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3:26" ht="9"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3:26" ht="9"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3:26" ht="9"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3:26" ht="9"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3:26" ht="9"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3:26" ht="9"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3:26" ht="9"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3:26" ht="9"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3:26" ht="9"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3:26" ht="9"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3:26" ht="9"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3:26" ht="9"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3:26" ht="9"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3:26" ht="9"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3:26" ht="9"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3:26" ht="9"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3:26" ht="9"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3:26" ht="9"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3:26" ht="9"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3:26" ht="9"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3:26" ht="9"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3:26" ht="9"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3:26" ht="9"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3:26" ht="9"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3:26" ht="9"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3:26" ht="9"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3:26" ht="9"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3:26" ht="9"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3:26" ht="9"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3:26" ht="9"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3:26" ht="9"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3:26" ht="9"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3:26" ht="9"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3:26" ht="9"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3:26" ht="9"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3:26" ht="9"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3:26" ht="9"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3:26" ht="9"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3:26" ht="9"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3:26" ht="9"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3:26" ht="9"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3:26" ht="9"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3:26" ht="9"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3:26" ht="9"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3:26" ht="9"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3:26" ht="9"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3:26" ht="9"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3:26" ht="9"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3:26" ht="9"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3:26" ht="9"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3:26" ht="9"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3:26" ht="9"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3:26" ht="9"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3:26" ht="9"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3:26" ht="9"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3:26" ht="9"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3:26" ht="9"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3:26" ht="9"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3:26" ht="9"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3:26" ht="9"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3:26" ht="9"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3:26" ht="9"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3:26" ht="9"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3:26" ht="9"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3:26" ht="9"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3:26" ht="9"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3:26" ht="9"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3:26" ht="9"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3:26" ht="9"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3:26" ht="9"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3:26" ht="9"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3:26" ht="9"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3:26" ht="9"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3:26" ht="9"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3:26" ht="9"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3:26" ht="9"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3:26" ht="9"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3:26" ht="9"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3:26" ht="9"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3:26" ht="9"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3:26" ht="9"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3:26" ht="9"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3:26" ht="9"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3:26" ht="9"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3:26" ht="9"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3:26" ht="9"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3:26" ht="9"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3:26" ht="9"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3:26" ht="9"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3:26" ht="9"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3:26" ht="9"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3:26" ht="9"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3:26" ht="9"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3:26" ht="9"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3:26" ht="9"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3:26" ht="9"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3:26" ht="9"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3:26" ht="9"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3:26" ht="9"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3:26" ht="9"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3:26" ht="9"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3:26" ht="9"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3:26" ht="9"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3:26" ht="9"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3:26" ht="9"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3:26" ht="9"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3:26" ht="9"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3:26" ht="9"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3:26" ht="9"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3:26" ht="9"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3:26" ht="9"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3:26" ht="9"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3:26" ht="9"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3:26" ht="9"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3:26" ht="9"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3:26" ht="9"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3:26" ht="9"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3:26" ht="9"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3:26" ht="9"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3:26" ht="9"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3:26" ht="9"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3:26" ht="9"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3:26" ht="9"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3:26" ht="9"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3:26" ht="9"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3:26" ht="9"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3:26" ht="9"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3:26" ht="9"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3:26" ht="9"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3:26" ht="9"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3:26" ht="9"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3:26" ht="9"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3:26" ht="9"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3:26" ht="9"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3:26" ht="9"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3:26" ht="9"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3:26" ht="9"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3:26" ht="9"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3:26" ht="9"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3:26" ht="9"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3:26" ht="9"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3:26" ht="9"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3:26" ht="9"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3:26" ht="9"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3:26" ht="9"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3:26" ht="9"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3:26" ht="9"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3:26" ht="9"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3:26" ht="9"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3:26" ht="9"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3:26" ht="9"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3:26" ht="9"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3:26" ht="9"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3:26" ht="9"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3:26" ht="9"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3:26" ht="9"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3:26" ht="9"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3:26" ht="9"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3:26" ht="9"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3:26" ht="9"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3:26" ht="9"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3:26" ht="9"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3:26" ht="9"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3:26" ht="9"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3:26" ht="9"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3:26" ht="9"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3:26" ht="9"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3:26" ht="9"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3:26" ht="9"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3:26" ht="9"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3:26" ht="9"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3:26" ht="9"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3:26" ht="9"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3:26" ht="9"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3:26" ht="9"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3:26" ht="9"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3:26" ht="9"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3:26" ht="9"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3:26" ht="9"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3:26" ht="9"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3:26" ht="9"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3:26" ht="9"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3:26" ht="9"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3:26" ht="9"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3:26" ht="9"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3:26" ht="9"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3:26" ht="9"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3:26" ht="9"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3:26" ht="9"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3:26" ht="9"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3:26" ht="9"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3:26" ht="9"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3:26" ht="9"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3:26" ht="9"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3:26" ht="9"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3:26" ht="9"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3:26" ht="9"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3:26" ht="9"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3:26" ht="9"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3:26" ht="9"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3:26" ht="9"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3:26" ht="9"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3:26" ht="9"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3:26" ht="9"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3:26" ht="9"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3:26" ht="9"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3:26" ht="9"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3:26" ht="9"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3:26" ht="9"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3:26" ht="9"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3:26" ht="9"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3:26" ht="9"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3:26" ht="9"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3:26" ht="9"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3:26" ht="9"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3:26" ht="9"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3:26" ht="9"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3:26" ht="9"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3:26" ht="9"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3:26" ht="9"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3:26" ht="9"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3:26" ht="9"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3:26" ht="9"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3:26" ht="9"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3:26" ht="9"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3:26" ht="9"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3:26" ht="9"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3:26" ht="9"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3:26" ht="9"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3:26" ht="9"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3:26" ht="9"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3:26" ht="9"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3:26" ht="9"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3:26" ht="9"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3:26" ht="9"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3:26" ht="9"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3:26" ht="9"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3:26" ht="9"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3:26" ht="9"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3:26" ht="9"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3:26" ht="9"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3:26" ht="9"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3:26" ht="9"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3:26" ht="9"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3:26" ht="9"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3:26" ht="9"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3:26" ht="9"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3:26" ht="9"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3:26" ht="9"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3:26" ht="9"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3:26" ht="9"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3:26" ht="9"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3:26" ht="9"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3:26" ht="9"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3:26" ht="9"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3:26" ht="9"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3:26" ht="9"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3:26" ht="9"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3:26" ht="9"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3:26" ht="9"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3:26" ht="9"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3:26" ht="9"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3:26" ht="9"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3:26" ht="9"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3:26" ht="9"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3:26" ht="9"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3:26" ht="9"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3:26" ht="9"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3:26" ht="9"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3:26" ht="9"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3:26" ht="9"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3:26" ht="9"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3:26" ht="9"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3:26" ht="9"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3:26" ht="9"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3:26" ht="9"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3:26" ht="9"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3:26" ht="9"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3:26" ht="9"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3:26" ht="9"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3:26" ht="9"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3:26" ht="9"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3:26" ht="9"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3:26" ht="9"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3:26" ht="9"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3:26" ht="9"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3:26" ht="9"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3:26" ht="9"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3:26" ht="9"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3:26" ht="9"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3:26" ht="9"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3:26" ht="9"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3:26" ht="9"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3:26" ht="9"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3:26" ht="9"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3:26" ht="9"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3:26" ht="9"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3:26" ht="9"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3:26" ht="9"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3:26" ht="9"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3:26" ht="9"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3:26" ht="9"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3:26" ht="9"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3:26" ht="9"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3:26" ht="9"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3:26" ht="9"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3:26" ht="9"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3:26" ht="9"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3:26" ht="9"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3:26" ht="9"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3:26" ht="9"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3:26" ht="9"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3:26" ht="9"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3:26" ht="9"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3:26" ht="9"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3:26" ht="9"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3:26" ht="9"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3:26" ht="9"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3:26" ht="9"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3:26" ht="9"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3:26" ht="9"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3:26" ht="9"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3:26" ht="9"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3:26" ht="9"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3:26" ht="9"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3:26" ht="9"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3:26" ht="9"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3:26" ht="9"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3:26" ht="9"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3:26" ht="9"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3:26" ht="9"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3:26" ht="9"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3:26" ht="9"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3:26" ht="9"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3:26" ht="9"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3:26" ht="9"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3:26" ht="9"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3:26" ht="9"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3:26" ht="9"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3:26" ht="9"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3:26" ht="9"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3:26" ht="9"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3:26" ht="9"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3:26" ht="9"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3:26" ht="9"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3:26" ht="9"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3:26" ht="9"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3:26" ht="9"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3:26" ht="9"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3:26" ht="9"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3:26" ht="9"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3:26" ht="9"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3:26" ht="9"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3:26" ht="9"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3:26" ht="9"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3:26" ht="9"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3:26" ht="9"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3:26" ht="9"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3:26" ht="9"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3:26" ht="9"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3:26" ht="9"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3:26" ht="9"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3:26" ht="9"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3:26" ht="9"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3:26" ht="9"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3:26" ht="9"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3:26" ht="9"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3:26" ht="9"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3:26" ht="9"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3:26" ht="9"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3:26" ht="9"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3:26" ht="9"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3:26" ht="9"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3:26" ht="9"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3:26" ht="9"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3:26" ht="9"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3:26" ht="9"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3:26" ht="9"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3:26" ht="9"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3:26" ht="9"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3:26" ht="9"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3:26" ht="9"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3:26" ht="9"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3:26" ht="9"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3:26" ht="9"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3:26" ht="9"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3:26" ht="9"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3:26" ht="9"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3:26" ht="9"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3:26" ht="9"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3:26" ht="9"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3:26" ht="9"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3:26" ht="9"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3:26" ht="9"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3:26" ht="9"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3:26" ht="9"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3:26" ht="9"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3:26" ht="9"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3:26" ht="9"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3:26" ht="9"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3:26" ht="9"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3:26" ht="9"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3:26" ht="9"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3:26" ht="9"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3:26" ht="9"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3:26" ht="9"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3:26" ht="9"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3:26" ht="9"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3:26" ht="9"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3:26" ht="9"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3:26" ht="9"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3:26" ht="9"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3:26" ht="9"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3:26" ht="9"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3:26" ht="9"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3:26" ht="9"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3:26" ht="9"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3:26" ht="9"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3:26" ht="9"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3:26" ht="9"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3:26" ht="9"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3:26" ht="9"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3:26" ht="9"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3:26" ht="9"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3:26" ht="9"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3:26" ht="9"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3:26" ht="9"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3:26" ht="9"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3:26" ht="9"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3:26" ht="9"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3:26" ht="9"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3:26" ht="9"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3:26" ht="9"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3:26" ht="9"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3:26" ht="9"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3:26" ht="9"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3:26" ht="9"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3:26" ht="9"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3:26" ht="9"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3:26" ht="9"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3:26" ht="9"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3:26" ht="9"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3:26" ht="9"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3:26" ht="9"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3:26" ht="9"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3:26" ht="9"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3:26" ht="9"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3:26" ht="9"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3:26" ht="9"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3:26" ht="9"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3:26" ht="9"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3:26" ht="9"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3:26" ht="9"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3:26" ht="9"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3:26" ht="9"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3:26" ht="9"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3:26" ht="9"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3:26" ht="9"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3:26" ht="9"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3:26" ht="9"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3:26" ht="9"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3:26" ht="9"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3:26" ht="9"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3:26" ht="9"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3:26" ht="9"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3:26" ht="9"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3:26" ht="9"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3:26" ht="9"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3:26" ht="9"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3:26" ht="9"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3:26" ht="9"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3:26" ht="9"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3:26" ht="9"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3:26" ht="9"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3:26" ht="9"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3:26" ht="9"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3:26" ht="9"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3:26" ht="9"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3:26" ht="9"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3:26" ht="9"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3:26" ht="9"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3:26" ht="9"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3:26" ht="9"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3:26" ht="9"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3:26" ht="9"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3:26" ht="9"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3:26" ht="9"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3:26" ht="9"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3:26" ht="9"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3:26" ht="9"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3:26" ht="9"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3:26" ht="9"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3:26" ht="9"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3:26" ht="9"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3:26" ht="9"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3:26" ht="9"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3:26" ht="9"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3:26" ht="9"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3:26" ht="9"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3:26" ht="9"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3:26" ht="9"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3:26" ht="9"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3:26" ht="9"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3:26" ht="9"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3:26" ht="9"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3:26" ht="9"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3:26" ht="9"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3:26" ht="9"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3:26" ht="9"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3:26" ht="9"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3:26" ht="9"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3:26" ht="9"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3:26" ht="9"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3:26" ht="9"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3:26" ht="9"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</sheetData>
  <sheetProtection/>
  <mergeCells count="210">
    <mergeCell ref="B98:D98"/>
    <mergeCell ref="E98:G98"/>
    <mergeCell ref="H98:J98"/>
    <mergeCell ref="A100:AO100"/>
    <mergeCell ref="B96:D96"/>
    <mergeCell ref="E96:G96"/>
    <mergeCell ref="H96:J96"/>
    <mergeCell ref="B97:D97"/>
    <mergeCell ref="E97:G97"/>
    <mergeCell ref="H97:J97"/>
    <mergeCell ref="B94:D94"/>
    <mergeCell ref="E94:G94"/>
    <mergeCell ref="H94:J94"/>
    <mergeCell ref="B95:D95"/>
    <mergeCell ref="E95:G95"/>
    <mergeCell ref="H95:J95"/>
    <mergeCell ref="B92:D92"/>
    <mergeCell ref="E92:G92"/>
    <mergeCell ref="H92:J92"/>
    <mergeCell ref="B93:D93"/>
    <mergeCell ref="E93:G93"/>
    <mergeCell ref="H93:J93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B86:D86"/>
    <mergeCell ref="E86:G86"/>
    <mergeCell ref="H86:J86"/>
    <mergeCell ref="B87:D87"/>
    <mergeCell ref="E87:G87"/>
    <mergeCell ref="H87:J87"/>
    <mergeCell ref="Z79:AK79"/>
    <mergeCell ref="E80:P80"/>
    <mergeCell ref="Z80:AK80"/>
    <mergeCell ref="Z81:AK81"/>
    <mergeCell ref="AH82:AK82"/>
    <mergeCell ref="B85:D85"/>
    <mergeCell ref="E85:G85"/>
    <mergeCell ref="H85:J85"/>
    <mergeCell ref="E76:P76"/>
    <mergeCell ref="W76:Y81"/>
    <mergeCell ref="Z76:AK76"/>
    <mergeCell ref="AN76:AN81"/>
    <mergeCell ref="AO76:AO81"/>
    <mergeCell ref="E77:P77"/>
    <mergeCell ref="Z77:AK77"/>
    <mergeCell ref="E78:P78"/>
    <mergeCell ref="Z78:AK78"/>
    <mergeCell ref="E79:P79"/>
    <mergeCell ref="AO70:AO75"/>
    <mergeCell ref="E71:P71"/>
    <mergeCell ref="Z71:AK71"/>
    <mergeCell ref="E72:P72"/>
    <mergeCell ref="Z72:AK72"/>
    <mergeCell ref="E73:P73"/>
    <mergeCell ref="Z73:AK73"/>
    <mergeCell ref="E74:P74"/>
    <mergeCell ref="Z74:AK74"/>
    <mergeCell ref="E75:P75"/>
    <mergeCell ref="E69:P69"/>
    <mergeCell ref="Z69:AK69"/>
    <mergeCell ref="E70:P70"/>
    <mergeCell ref="W70:Y75"/>
    <mergeCell ref="Z70:AK70"/>
    <mergeCell ref="AN70:AN75"/>
    <mergeCell ref="Z75:AK75"/>
    <mergeCell ref="Z65:AK65"/>
    <mergeCell ref="E66:P66"/>
    <mergeCell ref="Z66:AK66"/>
    <mergeCell ref="E67:P67"/>
    <mergeCell ref="Z67:AK67"/>
    <mergeCell ref="B68:D80"/>
    <mergeCell ref="E68:P68"/>
    <mergeCell ref="S68:S80"/>
    <mergeCell ref="T68:T80"/>
    <mergeCell ref="Z68:AK68"/>
    <mergeCell ref="E62:P62"/>
    <mergeCell ref="W62:Y69"/>
    <mergeCell ref="Z62:AK62"/>
    <mergeCell ref="AN62:AN69"/>
    <mergeCell ref="AO62:AO69"/>
    <mergeCell ref="E63:P63"/>
    <mergeCell ref="Z63:AK63"/>
    <mergeCell ref="E64:P64"/>
    <mergeCell ref="Z64:AK64"/>
    <mergeCell ref="E65:P65"/>
    <mergeCell ref="AN55:AN61"/>
    <mergeCell ref="AO55:AO61"/>
    <mergeCell ref="E56:P56"/>
    <mergeCell ref="Z56:AK56"/>
    <mergeCell ref="E57:P57"/>
    <mergeCell ref="Z57:AK57"/>
    <mergeCell ref="E58:P58"/>
    <mergeCell ref="Z58:AK58"/>
    <mergeCell ref="E59:P59"/>
    <mergeCell ref="Z59:AK59"/>
    <mergeCell ref="E54:P54"/>
    <mergeCell ref="W54:Y54"/>
    <mergeCell ref="Z54:AK54"/>
    <mergeCell ref="E55:P55"/>
    <mergeCell ref="W55:Y61"/>
    <mergeCell ref="Z55:AK55"/>
    <mergeCell ref="E60:P60"/>
    <mergeCell ref="Z60:AK60"/>
    <mergeCell ref="E61:P61"/>
    <mergeCell ref="Z61:AK61"/>
    <mergeCell ref="AN51:AN53"/>
    <mergeCell ref="AO51:AO53"/>
    <mergeCell ref="E52:P52"/>
    <mergeCell ref="Z52:AK52"/>
    <mergeCell ref="E53:P53"/>
    <mergeCell ref="Z53:AK53"/>
    <mergeCell ref="Z49:AK49"/>
    <mergeCell ref="E50:P50"/>
    <mergeCell ref="Z50:AK50"/>
    <mergeCell ref="E51:P51"/>
    <mergeCell ref="W51:Y53"/>
    <mergeCell ref="Z51:AK51"/>
    <mergeCell ref="AN44:AN50"/>
    <mergeCell ref="AO44:AO50"/>
    <mergeCell ref="E45:P45"/>
    <mergeCell ref="Z45:AK45"/>
    <mergeCell ref="E46:P46"/>
    <mergeCell ref="Z46:AK46"/>
    <mergeCell ref="E47:P47"/>
    <mergeCell ref="Z47:AK47"/>
    <mergeCell ref="E48:P48"/>
    <mergeCell ref="Z48:AK48"/>
    <mergeCell ref="B44:D48"/>
    <mergeCell ref="E44:P44"/>
    <mergeCell ref="S44:S48"/>
    <mergeCell ref="T44:T48"/>
    <mergeCell ref="W44:Y50"/>
    <mergeCell ref="Z44:AK44"/>
    <mergeCell ref="B49:D67"/>
    <mergeCell ref="E49:P49"/>
    <mergeCell ref="S49:S67"/>
    <mergeCell ref="T49:T67"/>
    <mergeCell ref="Z40:AK40"/>
    <mergeCell ref="AN40:AN43"/>
    <mergeCell ref="AO40:AO43"/>
    <mergeCell ref="E41:P41"/>
    <mergeCell ref="Z41:AK41"/>
    <mergeCell ref="E42:P42"/>
    <mergeCell ref="Z42:AK42"/>
    <mergeCell ref="E43:P43"/>
    <mergeCell ref="Z43:AK43"/>
    <mergeCell ref="AJ11:AO11"/>
    <mergeCell ref="B39:D39"/>
    <mergeCell ref="E39:P39"/>
    <mergeCell ref="W39:Y39"/>
    <mergeCell ref="Z39:AK39"/>
    <mergeCell ref="B40:D43"/>
    <mergeCell ref="E40:P40"/>
    <mergeCell ref="S40:S43"/>
    <mergeCell ref="T40:T43"/>
    <mergeCell ref="W40:Y43"/>
    <mergeCell ref="B11:J11"/>
    <mergeCell ref="K11:N11"/>
    <mergeCell ref="O11:R11"/>
    <mergeCell ref="S11:AA11"/>
    <mergeCell ref="AB11:AE11"/>
    <mergeCell ref="AF11:AI11"/>
    <mergeCell ref="AJ9:AO9"/>
    <mergeCell ref="B10:J10"/>
    <mergeCell ref="K10:N10"/>
    <mergeCell ref="O10:R10"/>
    <mergeCell ref="S10:AA10"/>
    <mergeCell ref="AB10:AE10"/>
    <mergeCell ref="AF10:AI10"/>
    <mergeCell ref="AJ10:AO10"/>
    <mergeCell ref="B9:J9"/>
    <mergeCell ref="K9:N9"/>
    <mergeCell ref="O9:R9"/>
    <mergeCell ref="S9:AA9"/>
    <mergeCell ref="AB9:AE9"/>
    <mergeCell ref="AF9:AI9"/>
    <mergeCell ref="AJ7:AO7"/>
    <mergeCell ref="B8:J8"/>
    <mergeCell ref="K8:N8"/>
    <mergeCell ref="O8:R8"/>
    <mergeCell ref="S8:AA8"/>
    <mergeCell ref="AB8:AE8"/>
    <mergeCell ref="AF8:AI8"/>
    <mergeCell ref="AJ8:AO8"/>
    <mergeCell ref="B7:J7"/>
    <mergeCell ref="K7:N7"/>
    <mergeCell ref="O7:R7"/>
    <mergeCell ref="S7:AA7"/>
    <mergeCell ref="AB7:AE7"/>
    <mergeCell ref="AF7:AI7"/>
    <mergeCell ref="A1:C4"/>
    <mergeCell ref="D1:AM2"/>
    <mergeCell ref="D3:AM4"/>
    <mergeCell ref="B6:J6"/>
    <mergeCell ref="K6:N6"/>
    <mergeCell ref="O6:R6"/>
    <mergeCell ref="S6:AA6"/>
    <mergeCell ref="AB6:AE6"/>
    <mergeCell ref="AF6:AI6"/>
    <mergeCell ref="AJ6:AO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8515625" style="0" customWidth="1"/>
    <col min="2" max="2" width="27.140625" style="0" bestFit="1" customWidth="1"/>
    <col min="3" max="3" width="21.00390625" style="0" bestFit="1" customWidth="1"/>
    <col min="4" max="4" width="19.57421875" style="0" customWidth="1"/>
    <col min="5" max="5" width="16.421875" style="0" customWidth="1"/>
    <col min="6" max="6" width="40.421875" style="0" customWidth="1"/>
    <col min="7" max="7" width="21.57421875" style="0" customWidth="1"/>
    <col min="8" max="8" width="33.57421875" style="0" bestFit="1" customWidth="1"/>
    <col min="9" max="9" width="28.8515625" style="0" bestFit="1" customWidth="1"/>
  </cols>
  <sheetData>
    <row r="2" spans="2:9" ht="22.5" customHeight="1">
      <c r="B2" s="81" t="s">
        <v>329</v>
      </c>
      <c r="C2" s="81" t="s">
        <v>330</v>
      </c>
      <c r="D2" s="82" t="s">
        <v>331</v>
      </c>
      <c r="E2" s="82" t="s">
        <v>332</v>
      </c>
      <c r="F2" s="82" t="s">
        <v>333</v>
      </c>
      <c r="G2" s="82" t="s">
        <v>334</v>
      </c>
      <c r="H2" s="82" t="s">
        <v>335</v>
      </c>
      <c r="I2" s="82" t="s">
        <v>336</v>
      </c>
    </row>
    <row r="3" spans="2:9" ht="71.25">
      <c r="B3" s="83" t="s">
        <v>330</v>
      </c>
      <c r="C3" s="83" t="s">
        <v>337</v>
      </c>
      <c r="D3" s="36" t="s">
        <v>338</v>
      </c>
      <c r="E3" s="36" t="s">
        <v>339</v>
      </c>
      <c r="F3" s="36" t="s">
        <v>340</v>
      </c>
      <c r="G3" s="36" t="s">
        <v>341</v>
      </c>
      <c r="H3" s="36" t="s">
        <v>342</v>
      </c>
      <c r="I3" s="36" t="s">
        <v>343</v>
      </c>
    </row>
    <row r="4" spans="2:9" ht="57">
      <c r="B4" s="83" t="s">
        <v>331</v>
      </c>
      <c r="C4" s="83" t="s">
        <v>344</v>
      </c>
      <c r="D4" s="36" t="s">
        <v>345</v>
      </c>
      <c r="E4" s="36" t="s">
        <v>346</v>
      </c>
      <c r="F4" s="36" t="s">
        <v>347</v>
      </c>
      <c r="G4" s="36" t="s">
        <v>348</v>
      </c>
      <c r="H4" s="36" t="s">
        <v>315</v>
      </c>
      <c r="I4" s="36" t="s">
        <v>349</v>
      </c>
    </row>
    <row r="5" spans="2:9" ht="71.25">
      <c r="B5" s="83" t="s">
        <v>332</v>
      </c>
      <c r="C5" s="83" t="s">
        <v>350</v>
      </c>
      <c r="D5" s="36" t="s">
        <v>351</v>
      </c>
      <c r="E5" s="36" t="s">
        <v>352</v>
      </c>
      <c r="F5" s="36" t="s">
        <v>353</v>
      </c>
      <c r="G5" s="36" t="s">
        <v>354</v>
      </c>
      <c r="H5" s="36" t="s">
        <v>355</v>
      </c>
      <c r="I5" s="36" t="s">
        <v>356</v>
      </c>
    </row>
    <row r="6" spans="2:9" ht="57">
      <c r="B6" s="83" t="s">
        <v>333</v>
      </c>
      <c r="C6" s="83" t="s">
        <v>357</v>
      </c>
      <c r="D6" s="36" t="s">
        <v>358</v>
      </c>
      <c r="E6" s="83" t="s">
        <v>359</v>
      </c>
      <c r="F6" s="36" t="s">
        <v>360</v>
      </c>
      <c r="G6" s="36" t="s">
        <v>361</v>
      </c>
      <c r="H6" s="36" t="s">
        <v>362</v>
      </c>
      <c r="I6" s="36" t="s">
        <v>363</v>
      </c>
    </row>
    <row r="7" spans="2:9" ht="71.25">
      <c r="B7" s="83" t="s">
        <v>334</v>
      </c>
      <c r="C7" s="83" t="s">
        <v>364</v>
      </c>
      <c r="D7" s="36" t="s">
        <v>365</v>
      </c>
      <c r="E7" s="36" t="s">
        <v>366</v>
      </c>
      <c r="F7" s="36" t="s">
        <v>367</v>
      </c>
      <c r="G7" s="83"/>
      <c r="H7" s="36" t="s">
        <v>368</v>
      </c>
      <c r="I7" s="36" t="s">
        <v>369</v>
      </c>
    </row>
    <row r="8" spans="2:9" ht="42.75">
      <c r="B8" s="36" t="s">
        <v>370</v>
      </c>
      <c r="C8" s="83" t="s">
        <v>371</v>
      </c>
      <c r="D8" s="36" t="s">
        <v>372</v>
      </c>
      <c r="E8" s="36" t="s">
        <v>373</v>
      </c>
      <c r="F8" s="36" t="s">
        <v>374</v>
      </c>
      <c r="G8" s="83"/>
      <c r="H8" s="36" t="s">
        <v>375</v>
      </c>
      <c r="I8" s="36" t="s">
        <v>376</v>
      </c>
    </row>
    <row r="9" spans="2:9" ht="57">
      <c r="B9" s="83" t="s">
        <v>377</v>
      </c>
      <c r="C9" s="83" t="s">
        <v>378</v>
      </c>
      <c r="D9" s="36" t="s">
        <v>379</v>
      </c>
      <c r="E9" s="83"/>
      <c r="F9" s="83"/>
      <c r="G9" s="83"/>
      <c r="H9" s="36" t="s">
        <v>380</v>
      </c>
      <c r="I9" s="83"/>
    </row>
    <row r="10" spans="2:9" ht="34.5" customHeight="1">
      <c r="B10" s="83"/>
      <c r="C10" s="83" t="s">
        <v>381</v>
      </c>
      <c r="D10" s="83"/>
      <c r="E10" s="83"/>
      <c r="F10" s="83"/>
      <c r="G10" s="83"/>
      <c r="H10" s="36" t="s">
        <v>382</v>
      </c>
      <c r="I10" s="8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2" width="25.7109375" style="0" customWidth="1"/>
    <col min="3" max="3" width="38.7109375" style="0" customWidth="1"/>
    <col min="4" max="4" width="33.57421875" style="0" customWidth="1"/>
    <col min="5" max="6" width="25.7109375" style="0" customWidth="1"/>
  </cols>
  <sheetData>
    <row r="1" spans="1:4" ht="15" customHeight="1">
      <c r="A1" s="251" t="s">
        <v>383</v>
      </c>
      <c r="B1" s="252"/>
      <c r="C1" s="252"/>
      <c r="D1" s="253"/>
    </row>
    <row r="2" spans="1:4" ht="12.75">
      <c r="A2" s="254"/>
      <c r="B2" s="255"/>
      <c r="C2" s="255"/>
      <c r="D2" s="256"/>
    </row>
    <row r="3" spans="1:4" ht="12.75">
      <c r="A3" s="84" t="s">
        <v>384</v>
      </c>
      <c r="B3" s="85" t="s">
        <v>385</v>
      </c>
      <c r="C3" s="85" t="s">
        <v>386</v>
      </c>
      <c r="D3" s="86" t="s">
        <v>387</v>
      </c>
    </row>
    <row r="4" spans="1:4" ht="63.75">
      <c r="A4" s="84" t="s">
        <v>388</v>
      </c>
      <c r="B4" s="87" t="s">
        <v>389</v>
      </c>
      <c r="C4" s="87" t="s">
        <v>390</v>
      </c>
      <c r="D4" s="88" t="s">
        <v>391</v>
      </c>
    </row>
    <row r="5" spans="1:4" ht="126.75" customHeight="1" thickBot="1">
      <c r="A5" s="89" t="s">
        <v>392</v>
      </c>
      <c r="B5" s="90" t="s">
        <v>393</v>
      </c>
      <c r="C5" s="90" t="s">
        <v>394</v>
      </c>
      <c r="D5" s="91" t="s">
        <v>395</v>
      </c>
    </row>
    <row r="6" spans="1:4" ht="13.5" thickBot="1">
      <c r="A6" s="92"/>
      <c r="B6" s="93"/>
      <c r="C6" s="93"/>
      <c r="D6" s="93"/>
    </row>
    <row r="7" spans="1:4" ht="15" customHeight="1">
      <c r="A7" s="257" t="s">
        <v>396</v>
      </c>
      <c r="B7" s="258"/>
      <c r="C7" s="258"/>
      <c r="D7" s="259"/>
    </row>
    <row r="8" spans="1:4" ht="12.75">
      <c r="A8" s="260"/>
      <c r="B8" s="261"/>
      <c r="C8" s="261"/>
      <c r="D8" s="262"/>
    </row>
    <row r="9" spans="1:4" ht="12.75">
      <c r="A9" s="94" t="s">
        <v>397</v>
      </c>
      <c r="B9" s="95" t="s">
        <v>398</v>
      </c>
      <c r="C9" s="263" t="s">
        <v>399</v>
      </c>
      <c r="D9" s="264"/>
    </row>
    <row r="10" spans="1:4" ht="45.75" customHeight="1">
      <c r="A10" s="84" t="s">
        <v>400</v>
      </c>
      <c r="B10" s="96">
        <v>10</v>
      </c>
      <c r="C10" s="265" t="s">
        <v>401</v>
      </c>
      <c r="D10" s="266"/>
    </row>
    <row r="11" spans="1:4" ht="45.75" customHeight="1">
      <c r="A11" s="84" t="s">
        <v>402</v>
      </c>
      <c r="B11" s="96">
        <v>6</v>
      </c>
      <c r="C11" s="265" t="s">
        <v>403</v>
      </c>
      <c r="D11" s="266"/>
    </row>
    <row r="12" spans="1:4" ht="45.75" customHeight="1">
      <c r="A12" s="84" t="s">
        <v>404</v>
      </c>
      <c r="B12" s="96">
        <v>2</v>
      </c>
      <c r="C12" s="265" t="s">
        <v>405</v>
      </c>
      <c r="D12" s="266"/>
    </row>
    <row r="13" spans="1:4" ht="54.75" customHeight="1" thickBot="1">
      <c r="A13" s="89" t="s">
        <v>406</v>
      </c>
      <c r="B13" s="97">
        <v>0</v>
      </c>
      <c r="C13" s="267" t="s">
        <v>407</v>
      </c>
      <c r="D13" s="268"/>
    </row>
    <row r="14" spans="1:4" ht="13.5" thickBot="1">
      <c r="A14" s="92"/>
      <c r="B14" s="93"/>
      <c r="C14" s="93"/>
      <c r="D14" s="93"/>
    </row>
    <row r="15" spans="1:4" ht="15" customHeight="1">
      <c r="A15" s="257" t="s">
        <v>408</v>
      </c>
      <c r="B15" s="258"/>
      <c r="C15" s="258"/>
      <c r="D15" s="259"/>
    </row>
    <row r="16" spans="1:4" ht="12.75">
      <c r="A16" s="260"/>
      <c r="B16" s="261"/>
      <c r="C16" s="261"/>
      <c r="D16" s="262"/>
    </row>
    <row r="17" spans="1:4" ht="12.75">
      <c r="A17" s="84" t="s">
        <v>409</v>
      </c>
      <c r="B17" s="85" t="s">
        <v>410</v>
      </c>
      <c r="C17" s="263" t="s">
        <v>399</v>
      </c>
      <c r="D17" s="264"/>
    </row>
    <row r="18" spans="1:4" ht="33" customHeight="1">
      <c r="A18" s="84" t="s">
        <v>411</v>
      </c>
      <c r="B18" s="85">
        <v>4</v>
      </c>
      <c r="C18" s="265" t="s">
        <v>412</v>
      </c>
      <c r="D18" s="266"/>
    </row>
    <row r="19" spans="1:4" ht="33" customHeight="1">
      <c r="A19" s="84" t="s">
        <v>413</v>
      </c>
      <c r="B19" s="85">
        <v>3</v>
      </c>
      <c r="C19" s="265" t="s">
        <v>414</v>
      </c>
      <c r="D19" s="266"/>
    </row>
    <row r="20" spans="1:4" ht="33" customHeight="1">
      <c r="A20" s="84" t="s">
        <v>415</v>
      </c>
      <c r="B20" s="85">
        <v>2</v>
      </c>
      <c r="C20" s="265" t="s">
        <v>416</v>
      </c>
      <c r="D20" s="266"/>
    </row>
    <row r="21" spans="1:4" ht="33" customHeight="1" thickBot="1">
      <c r="A21" s="89" t="s">
        <v>417</v>
      </c>
      <c r="B21" s="98">
        <v>1</v>
      </c>
      <c r="C21" s="267" t="s">
        <v>418</v>
      </c>
      <c r="D21" s="268"/>
    </row>
    <row r="22" spans="1:4" ht="13.5" thickBot="1">
      <c r="A22" s="92"/>
      <c r="B22" s="93"/>
      <c r="C22" s="93"/>
      <c r="D22" s="93"/>
    </row>
    <row r="23" spans="1:6" ht="15" customHeight="1">
      <c r="A23" s="257" t="s">
        <v>419</v>
      </c>
      <c r="B23" s="258"/>
      <c r="C23" s="258"/>
      <c r="D23" s="258"/>
      <c r="E23" s="258"/>
      <c r="F23" s="259"/>
    </row>
    <row r="24" spans="1:6" ht="12.75">
      <c r="A24" s="260"/>
      <c r="B24" s="261"/>
      <c r="C24" s="261"/>
      <c r="D24" s="261"/>
      <c r="E24" s="261"/>
      <c r="F24" s="262"/>
    </row>
    <row r="25" spans="1:6" ht="12.75">
      <c r="A25" s="269" t="s">
        <v>420</v>
      </c>
      <c r="B25" s="270"/>
      <c r="C25" s="273" t="s">
        <v>421</v>
      </c>
      <c r="D25" s="274"/>
      <c r="E25" s="274"/>
      <c r="F25" s="275"/>
    </row>
    <row r="26" spans="1:6" ht="12.75">
      <c r="A26" s="271"/>
      <c r="B26" s="272"/>
      <c r="C26" s="85">
        <v>4</v>
      </c>
      <c r="D26" s="85">
        <v>3</v>
      </c>
      <c r="E26" s="85">
        <v>2</v>
      </c>
      <c r="F26" s="86">
        <v>1</v>
      </c>
    </row>
    <row r="27" spans="1:6" ht="12.75">
      <c r="A27" s="276" t="s">
        <v>422</v>
      </c>
      <c r="B27" s="85">
        <v>10</v>
      </c>
      <c r="C27" s="99" t="s">
        <v>423</v>
      </c>
      <c r="D27" s="99" t="s">
        <v>424</v>
      </c>
      <c r="E27" s="100" t="s">
        <v>425</v>
      </c>
      <c r="F27" s="101" t="s">
        <v>426</v>
      </c>
    </row>
    <row r="28" spans="1:6" ht="12.75">
      <c r="A28" s="276"/>
      <c r="B28" s="85">
        <v>6</v>
      </c>
      <c r="C28" s="99" t="s">
        <v>427</v>
      </c>
      <c r="D28" s="100" t="s">
        <v>428</v>
      </c>
      <c r="E28" s="100" t="s">
        <v>429</v>
      </c>
      <c r="F28" s="102" t="s">
        <v>430</v>
      </c>
    </row>
    <row r="29" spans="1:6" ht="13.5" thickBot="1">
      <c r="A29" s="277"/>
      <c r="B29" s="98">
        <v>2</v>
      </c>
      <c r="C29" s="103" t="s">
        <v>431</v>
      </c>
      <c r="D29" s="103" t="s">
        <v>430</v>
      </c>
      <c r="E29" s="104" t="s">
        <v>432</v>
      </c>
      <c r="F29" s="105" t="s">
        <v>433</v>
      </c>
    </row>
    <row r="30" spans="1:4" ht="13.5" thickBot="1">
      <c r="A30" s="92"/>
      <c r="B30" s="93"/>
      <c r="C30" s="93"/>
      <c r="D30" s="93"/>
    </row>
    <row r="31" spans="1:4" ht="15" customHeight="1">
      <c r="A31" s="257" t="s">
        <v>434</v>
      </c>
      <c r="B31" s="258"/>
      <c r="C31" s="258"/>
      <c r="D31" s="259"/>
    </row>
    <row r="32" spans="1:4" ht="12.75">
      <c r="A32" s="260"/>
      <c r="B32" s="261"/>
      <c r="C32" s="261"/>
      <c r="D32" s="262"/>
    </row>
    <row r="33" spans="1:4" ht="12.75">
      <c r="A33" s="84" t="s">
        <v>435</v>
      </c>
      <c r="B33" s="85" t="s">
        <v>436</v>
      </c>
      <c r="C33" s="263" t="s">
        <v>399</v>
      </c>
      <c r="D33" s="264"/>
    </row>
    <row r="34" spans="1:4" ht="44.25" customHeight="1">
      <c r="A34" s="84" t="s">
        <v>400</v>
      </c>
      <c r="B34" s="85" t="s">
        <v>437</v>
      </c>
      <c r="C34" s="265" t="s">
        <v>438</v>
      </c>
      <c r="D34" s="266"/>
    </row>
    <row r="35" spans="1:4" ht="51" customHeight="1">
      <c r="A35" s="84" t="s">
        <v>402</v>
      </c>
      <c r="B35" s="85" t="s">
        <v>439</v>
      </c>
      <c r="C35" s="265" t="s">
        <v>440</v>
      </c>
      <c r="D35" s="266"/>
    </row>
    <row r="36" spans="1:4" ht="26.25" customHeight="1">
      <c r="A36" s="84" t="s">
        <v>404</v>
      </c>
      <c r="B36" s="85" t="s">
        <v>441</v>
      </c>
      <c r="C36" s="265" t="s">
        <v>442</v>
      </c>
      <c r="D36" s="266"/>
    </row>
    <row r="37" spans="1:4" ht="41.25" customHeight="1" thickBot="1">
      <c r="A37" s="89" t="s">
        <v>406</v>
      </c>
      <c r="B37" s="98" t="s">
        <v>443</v>
      </c>
      <c r="C37" s="267" t="s">
        <v>444</v>
      </c>
      <c r="D37" s="268"/>
    </row>
    <row r="38" spans="1:4" ht="13.5" thickBot="1">
      <c r="A38" s="92"/>
      <c r="B38" s="93"/>
      <c r="C38" s="93"/>
      <c r="D38" s="93"/>
    </row>
    <row r="39" spans="1:4" ht="15" customHeight="1">
      <c r="A39" s="278" t="s">
        <v>445</v>
      </c>
      <c r="B39" s="279"/>
      <c r="C39" s="280"/>
      <c r="D39" s="106"/>
    </row>
    <row r="40" spans="1:4" ht="12.75">
      <c r="A40" s="281"/>
      <c r="B40" s="282"/>
      <c r="C40" s="283"/>
      <c r="D40" s="106"/>
    </row>
    <row r="41" spans="1:4" ht="12.75">
      <c r="A41" s="84" t="s">
        <v>446</v>
      </c>
      <c r="B41" s="85" t="s">
        <v>447</v>
      </c>
      <c r="C41" s="86" t="s">
        <v>448</v>
      </c>
      <c r="D41" s="92"/>
    </row>
    <row r="42" spans="1:4" ht="31.5" customHeight="1">
      <c r="A42" s="84" t="s">
        <v>449</v>
      </c>
      <c r="B42" s="85">
        <v>100</v>
      </c>
      <c r="C42" s="88" t="s">
        <v>450</v>
      </c>
      <c r="D42" s="93"/>
    </row>
    <row r="43" spans="1:4" ht="27" customHeight="1">
      <c r="A43" s="84" t="s">
        <v>451</v>
      </c>
      <c r="B43" s="85">
        <v>60</v>
      </c>
      <c r="C43" s="88" t="s">
        <v>452</v>
      </c>
      <c r="D43" s="93"/>
    </row>
    <row r="44" spans="1:4" ht="25.5" customHeight="1">
      <c r="A44" s="84" t="s">
        <v>453</v>
      </c>
      <c r="B44" s="85">
        <v>25</v>
      </c>
      <c r="C44" s="88" t="s">
        <v>454</v>
      </c>
      <c r="D44" s="93"/>
    </row>
    <row r="45" spans="1:4" ht="27" customHeight="1" thickBot="1">
      <c r="A45" s="89" t="s">
        <v>455</v>
      </c>
      <c r="B45" s="98">
        <v>10</v>
      </c>
      <c r="C45" s="91" t="s">
        <v>456</v>
      </c>
      <c r="D45" s="93"/>
    </row>
    <row r="46" spans="1:4" ht="13.5" thickBot="1">
      <c r="A46" s="92"/>
      <c r="B46" s="93"/>
      <c r="C46" s="93"/>
      <c r="D46" s="93"/>
    </row>
    <row r="47" spans="1:6" ht="15" customHeight="1">
      <c r="A47" s="278" t="s">
        <v>457</v>
      </c>
      <c r="B47" s="279"/>
      <c r="C47" s="279"/>
      <c r="D47" s="279"/>
      <c r="E47" s="279"/>
      <c r="F47" s="280"/>
    </row>
    <row r="48" spans="1:6" ht="12.75">
      <c r="A48" s="281"/>
      <c r="B48" s="282"/>
      <c r="C48" s="282"/>
      <c r="D48" s="282"/>
      <c r="E48" s="282"/>
      <c r="F48" s="283"/>
    </row>
    <row r="49" spans="1:6" ht="15" customHeight="1">
      <c r="A49" s="269" t="s">
        <v>458</v>
      </c>
      <c r="B49" s="270"/>
      <c r="C49" s="263" t="s">
        <v>459</v>
      </c>
      <c r="D49" s="263"/>
      <c r="E49" s="263"/>
      <c r="F49" s="264"/>
    </row>
    <row r="50" spans="1:6" ht="12.75">
      <c r="A50" s="271"/>
      <c r="B50" s="272"/>
      <c r="C50" s="107" t="s">
        <v>460</v>
      </c>
      <c r="D50" s="107" t="s">
        <v>461</v>
      </c>
      <c r="E50" s="107" t="s">
        <v>462</v>
      </c>
      <c r="F50" s="108" t="s">
        <v>463</v>
      </c>
    </row>
    <row r="51" spans="1:6" ht="15" customHeight="1">
      <c r="A51" s="291" t="s">
        <v>464</v>
      </c>
      <c r="B51" s="85">
        <v>100</v>
      </c>
      <c r="C51" s="99" t="s">
        <v>465</v>
      </c>
      <c r="D51" s="99" t="s">
        <v>466</v>
      </c>
      <c r="E51" s="99" t="s">
        <v>467</v>
      </c>
      <c r="F51" s="101" t="s">
        <v>468</v>
      </c>
    </row>
    <row r="52" spans="1:6" ht="12.75">
      <c r="A52" s="292"/>
      <c r="B52" s="85">
        <v>60</v>
      </c>
      <c r="C52" s="99" t="s">
        <v>469</v>
      </c>
      <c r="D52" s="99" t="s">
        <v>470</v>
      </c>
      <c r="E52" s="100" t="s">
        <v>471</v>
      </c>
      <c r="F52" s="109" t="s">
        <v>472</v>
      </c>
    </row>
    <row r="53" spans="1:6" ht="12.75">
      <c r="A53" s="292"/>
      <c r="B53" s="85">
        <v>25</v>
      </c>
      <c r="C53" s="99" t="s">
        <v>473</v>
      </c>
      <c r="D53" s="100" t="s">
        <v>474</v>
      </c>
      <c r="E53" s="100" t="s">
        <v>475</v>
      </c>
      <c r="F53" s="102" t="s">
        <v>476</v>
      </c>
    </row>
    <row r="54" spans="1:6" ht="13.5" thickBot="1">
      <c r="A54" s="293"/>
      <c r="B54" s="98">
        <v>10</v>
      </c>
      <c r="C54" s="110" t="s">
        <v>477</v>
      </c>
      <c r="D54" s="104" t="s">
        <v>478</v>
      </c>
      <c r="E54" s="103" t="s">
        <v>479</v>
      </c>
      <c r="F54" s="111" t="s">
        <v>480</v>
      </c>
    </row>
    <row r="55" spans="1:4" ht="13.5" thickBot="1">
      <c r="A55" s="92"/>
      <c r="B55" s="93"/>
      <c r="C55" s="93"/>
      <c r="D55" s="93"/>
    </row>
    <row r="56" spans="1:4" ht="15" customHeight="1">
      <c r="A56" s="278" t="s">
        <v>481</v>
      </c>
      <c r="B56" s="279"/>
      <c r="C56" s="280"/>
      <c r="D56" s="106"/>
    </row>
    <row r="57" spans="1:4" ht="12.75">
      <c r="A57" s="281"/>
      <c r="B57" s="282"/>
      <c r="C57" s="283"/>
      <c r="D57" s="106"/>
    </row>
    <row r="58" spans="1:4" ht="12.75">
      <c r="A58" s="84" t="s">
        <v>482</v>
      </c>
      <c r="B58" s="85" t="s">
        <v>483</v>
      </c>
      <c r="C58" s="86" t="s">
        <v>399</v>
      </c>
      <c r="D58" s="92"/>
    </row>
    <row r="59" spans="1:4" ht="38.25">
      <c r="A59" s="84" t="s">
        <v>484</v>
      </c>
      <c r="B59" s="85" t="s">
        <v>485</v>
      </c>
      <c r="C59" s="88" t="s">
        <v>486</v>
      </c>
      <c r="D59" s="93"/>
    </row>
    <row r="60" spans="1:4" ht="51">
      <c r="A60" s="84" t="s">
        <v>487</v>
      </c>
      <c r="B60" s="85" t="s">
        <v>488</v>
      </c>
      <c r="C60" s="88" t="s">
        <v>489</v>
      </c>
      <c r="D60" s="93"/>
    </row>
    <row r="61" spans="1:4" ht="38.25">
      <c r="A61" s="84" t="s">
        <v>490</v>
      </c>
      <c r="B61" s="85" t="s">
        <v>491</v>
      </c>
      <c r="C61" s="88" t="s">
        <v>492</v>
      </c>
      <c r="D61" s="93"/>
    </row>
    <row r="62" spans="1:4" ht="64.5" thickBot="1">
      <c r="A62" s="89" t="s">
        <v>493</v>
      </c>
      <c r="B62" s="98">
        <v>20</v>
      </c>
      <c r="C62" s="91" t="s">
        <v>494</v>
      </c>
      <c r="D62" s="93"/>
    </row>
    <row r="63" spans="1:4" ht="13.5" thickBot="1">
      <c r="A63" s="92"/>
      <c r="B63" s="93"/>
      <c r="C63" s="93"/>
      <c r="D63" s="93"/>
    </row>
    <row r="64" spans="1:4" ht="15" customHeight="1">
      <c r="A64" s="278" t="s">
        <v>495</v>
      </c>
      <c r="B64" s="279"/>
      <c r="C64" s="279"/>
      <c r="D64" s="280"/>
    </row>
    <row r="65" spans="1:4" ht="12.75">
      <c r="A65" s="281"/>
      <c r="B65" s="282"/>
      <c r="C65" s="282"/>
      <c r="D65" s="283"/>
    </row>
    <row r="66" spans="1:4" ht="12.75">
      <c r="A66" s="84" t="s">
        <v>482</v>
      </c>
      <c r="B66" s="284" t="s">
        <v>399</v>
      </c>
      <c r="C66" s="285"/>
      <c r="D66" s="286"/>
    </row>
    <row r="67" spans="1:4" ht="25.5" customHeight="1">
      <c r="A67" s="112" t="s">
        <v>484</v>
      </c>
      <c r="B67" s="113" t="s">
        <v>496</v>
      </c>
      <c r="C67" s="287" t="s">
        <v>497</v>
      </c>
      <c r="D67" s="288"/>
    </row>
    <row r="68" spans="1:4" ht="25.5" customHeight="1">
      <c r="A68" s="114" t="s">
        <v>487</v>
      </c>
      <c r="B68" s="113" t="s">
        <v>498</v>
      </c>
      <c r="C68" s="287" t="s">
        <v>499</v>
      </c>
      <c r="D68" s="288"/>
    </row>
    <row r="69" spans="1:4" ht="25.5" customHeight="1">
      <c r="A69" s="115" t="s">
        <v>490</v>
      </c>
      <c r="B69" s="113" t="s">
        <v>500</v>
      </c>
      <c r="C69" s="287" t="s">
        <v>501</v>
      </c>
      <c r="D69" s="288"/>
    </row>
    <row r="70" spans="1:4" ht="25.5" customHeight="1" thickBot="1">
      <c r="A70" s="116" t="s">
        <v>493</v>
      </c>
      <c r="B70" s="117" t="s">
        <v>502</v>
      </c>
      <c r="C70" s="289" t="s">
        <v>503</v>
      </c>
      <c r="D70" s="290"/>
    </row>
  </sheetData>
  <sheetProtection/>
  <mergeCells count="35">
    <mergeCell ref="B66:D66"/>
    <mergeCell ref="C67:D67"/>
    <mergeCell ref="C68:D68"/>
    <mergeCell ref="C69:D69"/>
    <mergeCell ref="C70:D70"/>
    <mergeCell ref="A47:F48"/>
    <mergeCell ref="A49:B50"/>
    <mergeCell ref="C49:F49"/>
    <mergeCell ref="A51:A54"/>
    <mergeCell ref="A56:C57"/>
    <mergeCell ref="A64:D65"/>
    <mergeCell ref="C33:D33"/>
    <mergeCell ref="C34:D34"/>
    <mergeCell ref="C35:D35"/>
    <mergeCell ref="C36:D36"/>
    <mergeCell ref="C37:D37"/>
    <mergeCell ref="A39:C40"/>
    <mergeCell ref="C21:D21"/>
    <mergeCell ref="A23:F24"/>
    <mergeCell ref="A25:B26"/>
    <mergeCell ref="C25:F25"/>
    <mergeCell ref="A27:A29"/>
    <mergeCell ref="A31:D32"/>
    <mergeCell ref="C13:D13"/>
    <mergeCell ref="A15:D16"/>
    <mergeCell ref="C17:D17"/>
    <mergeCell ref="C18:D18"/>
    <mergeCell ref="C19:D19"/>
    <mergeCell ref="C20:D20"/>
    <mergeCell ref="A1:D2"/>
    <mergeCell ref="A7:D8"/>
    <mergeCell ref="C9:D9"/>
    <mergeCell ref="C10:D10"/>
    <mergeCell ref="C11:D11"/>
    <mergeCell ref="C12:D12"/>
  </mergeCells>
  <hyperlinks>
    <hyperlink ref="A64:B64" location="'Matriz de riesgos'!T6" display="Tabla 9. Aceptabilidad del riesg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subject/>
  <dc:creator>Diana Lozano</dc:creator>
  <cp:keywords/>
  <dc:description/>
  <cp:lastModifiedBy>Jeisson Andres Moreno Cespedes</cp:lastModifiedBy>
  <cp:lastPrinted>2013-06-20T16:17:39Z</cp:lastPrinted>
  <dcterms:created xsi:type="dcterms:W3CDTF">2004-11-18T17:23:14Z</dcterms:created>
  <dcterms:modified xsi:type="dcterms:W3CDTF">2023-12-20T21:41:14Z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 documento">
    <vt:lpwstr>Formato</vt:lpwstr>
  </property>
  <property fmtid="{D5CDD505-2E9C-101B-9397-08002B2CF9AE}" pid="4" name="Sistema">
    <vt:lpwstr>2</vt:lpwstr>
  </property>
  <property fmtid="{D5CDD505-2E9C-101B-9397-08002B2CF9AE}" pid="5" name="N° Revisión">
    <vt:lpwstr>8</vt:lpwstr>
  </property>
  <property fmtid="{D5CDD505-2E9C-101B-9397-08002B2CF9AE}" pid="6" name="Emisor">
    <vt:lpwstr>2202</vt:lpwstr>
  </property>
  <property fmtid="{D5CDD505-2E9C-101B-9397-08002B2CF9AE}" pid="7" name="Descripción">
    <vt:lpwstr>Matriz de Evaluacion de Riesgos</vt:lpwstr>
  </property>
  <property fmtid="{D5CDD505-2E9C-101B-9397-08002B2CF9AE}" pid="8" name="Código documento">
    <vt:lpwstr>00-F002</vt:lpwstr>
  </property>
  <property fmtid="{D5CDD505-2E9C-101B-9397-08002B2CF9AE}" pid="9" name="Subsistema">
    <vt:lpwstr>1</vt:lpwstr>
  </property>
  <property fmtid="{D5CDD505-2E9C-101B-9397-08002B2CF9AE}" pid="10" name="País">
    <vt:lpwstr>1</vt:lpwstr>
  </property>
  <property fmtid="{D5CDD505-2E9C-101B-9397-08002B2CF9AE}" pid="11" name="Idioma">
    <vt:lpwstr>Español</vt:lpwstr>
  </property>
  <property fmtid="{D5CDD505-2E9C-101B-9397-08002B2CF9AE}" pid="12" name="Fecha Emisión">
    <vt:lpwstr/>
  </property>
</Properties>
</file>